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년\1. 공사\경영지원부\단풍나무숲길 CCTV 설치공사\"/>
    </mc:Choice>
  </mc:AlternateContent>
  <bookViews>
    <workbookView xWindow="0" yWindow="0" windowWidth="28800" windowHeight="11070"/>
  </bookViews>
  <sheets>
    <sheet name="물량내역서" sheetId="11" r:id="rId1"/>
    <sheet name="공량산출근거서_일위대가" sheetId="5" state="hidden" r:id="rId2"/>
    <sheet name="공량설정" sheetId="6" state="hidden" r:id="rId3"/>
    <sheet name="공량설정_일위대가" sheetId="4" state="hidden" r:id="rId4"/>
    <sheet name=" 공사설정 " sheetId="2" state="hidden" r:id="rId5"/>
  </sheets>
  <definedNames>
    <definedName name="_xlnm.Print_Area" localSheetId="1">공량산출근거서_일위대가!$A$1:$P$23</definedName>
    <definedName name="_xlnm.Print_Area" localSheetId="0">물량내역서!$A$1:$M$63</definedName>
    <definedName name="_xlnm.Print_Titles" localSheetId="1">공량산출근거서_일위대가!$1:$3</definedName>
    <definedName name="_xlnm.Print_Titles" localSheetId="0">물량내역서!$1:$3</definedName>
  </definedNames>
  <calcPr calcId="162913"/>
</workbook>
</file>

<file path=xl/calcChain.xml><?xml version="1.0" encoding="utf-8"?>
<calcChain xmlns="http://schemas.openxmlformats.org/spreadsheetml/2006/main">
  <c r="J44" i="11" l="1"/>
  <c r="H44" i="11"/>
  <c r="J43" i="11"/>
  <c r="H43" i="11"/>
  <c r="H42" i="11"/>
  <c r="J29" i="11"/>
  <c r="H29" i="11"/>
  <c r="J28" i="11"/>
  <c r="H28" i="11"/>
  <c r="J27" i="11"/>
  <c r="H27" i="11"/>
  <c r="J26" i="11"/>
  <c r="H26" i="11"/>
  <c r="J25" i="11"/>
  <c r="H25" i="11"/>
  <c r="J15" i="11"/>
  <c r="H15" i="11"/>
  <c r="J14" i="11"/>
  <c r="J13" i="11"/>
  <c r="H13" i="11"/>
  <c r="J12" i="11"/>
  <c r="H12" i="11"/>
  <c r="J11" i="11"/>
  <c r="H11" i="11"/>
  <c r="J10" i="11"/>
  <c r="H10" i="11"/>
  <c r="J9" i="11"/>
  <c r="H9" i="11"/>
  <c r="J8" i="11"/>
  <c r="H8" i="11"/>
  <c r="J7" i="11"/>
  <c r="H7" i="11"/>
  <c r="J6" i="11"/>
  <c r="H6" i="11"/>
  <c r="J5" i="11"/>
  <c r="H5" i="11"/>
  <c r="M20" i="5"/>
  <c r="N20" i="5" s="1"/>
  <c r="X20" i="5" s="1"/>
  <c r="M19" i="5"/>
  <c r="N19" i="5" s="1"/>
  <c r="X19" i="5" s="1"/>
  <c r="M18" i="5"/>
  <c r="N18" i="5" s="1"/>
  <c r="X18" i="5" s="1"/>
  <c r="M17" i="5"/>
  <c r="N17" i="5" s="1"/>
  <c r="V17" i="5" s="1"/>
  <c r="M16" i="5"/>
  <c r="N16" i="5" s="1"/>
  <c r="Y16" i="5" s="1"/>
  <c r="F22" i="5" s="1"/>
  <c r="K22" i="5" s="1"/>
  <c r="M15" i="5"/>
  <c r="N15" i="5" s="1"/>
  <c r="V15" i="5" s="1"/>
  <c r="M11" i="5"/>
  <c r="N11" i="5" s="1"/>
  <c r="X11" i="5" s="1"/>
  <c r="F13" i="5" s="1"/>
  <c r="K13" i="5" s="1"/>
  <c r="M10" i="5"/>
  <c r="N10" i="5" s="1"/>
  <c r="V10" i="5" s="1"/>
  <c r="F12" i="5" s="1"/>
  <c r="K12" i="5" s="1"/>
  <c r="F8" i="5"/>
  <c r="K8" i="5" s="1"/>
  <c r="M6" i="5"/>
  <c r="N6" i="5" s="1"/>
  <c r="X6" i="5" s="1"/>
  <c r="M5" i="5"/>
  <c r="N5" i="5" s="1"/>
  <c r="V5" i="5" s="1"/>
  <c r="F7" i="5" s="1"/>
  <c r="K7" i="5" s="1"/>
  <c r="F29" i="11"/>
  <c r="F26" i="11"/>
  <c r="F44" i="11"/>
  <c r="F43" i="11"/>
  <c r="F42" i="11"/>
  <c r="F14" i="11"/>
  <c r="F11" i="11"/>
  <c r="F10" i="11"/>
  <c r="F9" i="11"/>
  <c r="F8" i="11"/>
  <c r="F5" i="11"/>
  <c r="F19" i="11"/>
  <c r="H19" i="11"/>
  <c r="J19" i="11"/>
  <c r="H18" i="11"/>
  <c r="H38" i="11"/>
  <c r="J38" i="11"/>
  <c r="H17" i="11"/>
  <c r="J17" i="11"/>
  <c r="H16" i="11"/>
  <c r="J16" i="11"/>
  <c r="H35" i="11" l="1"/>
  <c r="F21" i="5"/>
  <c r="K21" i="5" s="1"/>
  <c r="H30" i="11"/>
  <c r="J34" i="11"/>
  <c r="F37" i="11"/>
  <c r="F31" i="11"/>
  <c r="F23" i="5"/>
  <c r="K23" i="5" s="1"/>
  <c r="J18" i="11"/>
  <c r="J20" i="11"/>
  <c r="H31" i="11"/>
  <c r="K42" i="11"/>
  <c r="F18" i="11"/>
  <c r="K11" i="11"/>
  <c r="J36" i="11"/>
  <c r="H36" i="11"/>
  <c r="J33" i="11"/>
  <c r="H33" i="11"/>
  <c r="H32" i="11"/>
  <c r="J32" i="11"/>
  <c r="J31" i="11"/>
  <c r="J30" i="11"/>
  <c r="J63" i="11"/>
  <c r="H63" i="11"/>
  <c r="K44" i="11"/>
  <c r="L44" i="11"/>
  <c r="L43" i="11"/>
  <c r="H45" i="11"/>
  <c r="K43" i="11"/>
  <c r="J42" i="11"/>
  <c r="J45" i="11" s="1"/>
  <c r="F45" i="11"/>
  <c r="K37" i="11"/>
  <c r="K36" i="11"/>
  <c r="F36" i="11"/>
  <c r="K35" i="11"/>
  <c r="K34" i="11"/>
  <c r="K33" i="11"/>
  <c r="F33" i="11"/>
  <c r="K32" i="11"/>
  <c r="F32" i="11"/>
  <c r="K31" i="11"/>
  <c r="K30" i="11"/>
  <c r="L29" i="11"/>
  <c r="K29" i="11"/>
  <c r="K28" i="11"/>
  <c r="F28" i="11"/>
  <c r="L28" i="11" s="1"/>
  <c r="K27" i="11"/>
  <c r="F27" i="11"/>
  <c r="L27" i="11" s="1"/>
  <c r="K26" i="11"/>
  <c r="L26" i="11"/>
  <c r="K25" i="11"/>
  <c r="F25" i="11"/>
  <c r="L25" i="11" s="1"/>
  <c r="L19" i="11"/>
  <c r="K19" i="11"/>
  <c r="K15" i="11"/>
  <c r="F15" i="11"/>
  <c r="L15" i="11" s="1"/>
  <c r="K14" i="11"/>
  <c r="H14" i="11"/>
  <c r="K13" i="11"/>
  <c r="F13" i="11"/>
  <c r="L13" i="11" s="1"/>
  <c r="K12" i="11"/>
  <c r="F12" i="11"/>
  <c r="L12" i="11" s="1"/>
  <c r="L11" i="11"/>
  <c r="L10" i="11"/>
  <c r="K10" i="11"/>
  <c r="L9" i="11"/>
  <c r="K9" i="11"/>
  <c r="L8" i="11"/>
  <c r="K8" i="11"/>
  <c r="K7" i="11"/>
  <c r="F7" i="11"/>
  <c r="L7" i="11" s="1"/>
  <c r="K6" i="11"/>
  <c r="F6" i="11"/>
  <c r="L6" i="11" s="1"/>
  <c r="K5" i="11"/>
  <c r="L5" i="11"/>
  <c r="J23" i="11"/>
  <c r="H23" i="11"/>
  <c r="J22" i="11"/>
  <c r="H22" i="11"/>
  <c r="F61" i="11" l="1"/>
  <c r="L61" i="11" s="1"/>
  <c r="H37" i="11"/>
  <c r="J37" i="11"/>
  <c r="F35" i="11"/>
  <c r="F30" i="11"/>
  <c r="L30" i="11" s="1"/>
  <c r="J35" i="11"/>
  <c r="H20" i="11"/>
  <c r="H34" i="11"/>
  <c r="K38" i="11" s="1"/>
  <c r="J24" i="11"/>
  <c r="F34" i="11"/>
  <c r="H21" i="11"/>
  <c r="L18" i="11"/>
  <c r="J21" i="11"/>
  <c r="L31" i="11"/>
  <c r="K16" i="11"/>
  <c r="K18" i="11"/>
  <c r="H24" i="11"/>
  <c r="L36" i="11"/>
  <c r="L33" i="11"/>
  <c r="L32" i="11"/>
  <c r="L42" i="11"/>
  <c r="L45" i="11" s="1"/>
  <c r="L14" i="11"/>
  <c r="K17" i="11"/>
  <c r="F63" i="11" l="1"/>
  <c r="L37" i="11"/>
  <c r="L34" i="11"/>
  <c r="L63" i="11"/>
  <c r="L35" i="11"/>
  <c r="H39" i="11"/>
  <c r="J39" i="11"/>
  <c r="F16" i="11"/>
  <c r="L16" i="11" s="1"/>
  <c r="F38" i="11"/>
  <c r="L38" i="11" s="1"/>
  <c r="F17" i="11"/>
  <c r="L17" i="11" l="1"/>
  <c r="F21" i="11" l="1"/>
  <c r="L21" i="11" s="1"/>
  <c r="F23" i="11"/>
  <c r="L23" i="11" s="1"/>
  <c r="K23" i="11"/>
  <c r="K21" i="11" l="1"/>
  <c r="K22" i="11"/>
  <c r="F22" i="11"/>
  <c r="L22" i="11" s="1"/>
  <c r="F24" i="11" l="1"/>
  <c r="L24" i="11" s="1"/>
  <c r="K24" i="11"/>
  <c r="F20" i="11"/>
  <c r="K20" i="11"/>
  <c r="L20" i="11" l="1"/>
  <c r="L39" i="11" s="1"/>
  <c r="F39" i="11"/>
</calcChain>
</file>

<file path=xl/sharedStrings.xml><?xml version="1.0" encoding="utf-8"?>
<sst xmlns="http://schemas.openxmlformats.org/spreadsheetml/2006/main" count="1154" uniqueCount="428">
  <si>
    <t>[ 단풍나무숲길CCTV카메라설치공사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</si>
  <si>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</si>
  <si>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</si>
  <si>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</si>
  <si>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</si>
  <si>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</si>
  <si>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</si>
  <si>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</si>
  <si>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</si>
  <si>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</si>
  <si>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</si>
  <si>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</si>
  <si>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</si>
  <si>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</si>
  <si>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</si>
  <si>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</si>
  <si>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</si>
  <si>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</si>
  <si>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</si>
  <si>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</si>
  <si>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</si>
  <si>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</si>
  <si>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</si>
  <si>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</si>
  <si>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</si>
  <si>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</si>
  <si>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</si>
  <si>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</si>
  <si>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</si>
  <si>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</si>
  <si>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</si>
  <si>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</si>
  <si>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</si>
  <si>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</si>
  <si>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</si>
  <si>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</si>
  <si>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</si>
  <si>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</si>
  <si>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</si>
  <si>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</si>
  <si>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</si>
  <si>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</si>
  <si>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</si>
  <si>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</si>
  <si>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</si>
  <si>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</si>
  <si>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</si>
  <si>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</si>
  <si>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010101  1-1.CCTV 설치공사(1차)</t>
  </si>
  <si>
    <t>010101</t>
  </si>
  <si>
    <t>600V폴리에틸렌케이블</t>
  </si>
  <si>
    <t>0.6/1kV, F-CV, 2C*6㎟</t>
  </si>
  <si>
    <t>m</t>
  </si>
  <si>
    <t>5D1135E9478B22AA4028667D4B4665464158D4</t>
  </si>
  <si>
    <t>F</t>
  </si>
  <si>
    <t>T</t>
  </si>
  <si>
    <t>0101015D1135E9478B22AA4028667D4B4665464158D4</t>
  </si>
  <si>
    <t>옥외광섬유케이블</t>
  </si>
  <si>
    <t>LAP외피광케이블, 광케이블, SM 9/125, 4C</t>
  </si>
  <si>
    <t>M</t>
  </si>
  <si>
    <t>5D1135E9478B22AA522068BA744725A1667215</t>
  </si>
  <si>
    <t>0101015D1135E9478B22AA522068BA744725A1667215</t>
  </si>
  <si>
    <t>LAP외피광케이블, 광케이블, SM 9/125, 8C</t>
  </si>
  <si>
    <t>5D1135E9478B22AA522068BA744725A1667320</t>
  </si>
  <si>
    <t>0101015D1135E9478B22AA522068BA744725A1667320</t>
  </si>
  <si>
    <t>LAP외피광케이블, 광케이블, SM 9/125, 24C</t>
  </si>
  <si>
    <t>5D1135E9478B22AA522068BA744725A166706B</t>
  </si>
  <si>
    <t>0101015D1135E9478B22AA522068BA744725A166706B</t>
  </si>
  <si>
    <t>핸드홀</t>
  </si>
  <si>
    <t>수공1호</t>
  </si>
  <si>
    <t>조</t>
  </si>
  <si>
    <t>5D00F54A24862E6FA42F61F5B94CD11BC56203</t>
  </si>
  <si>
    <t>0101015D00F54A24862E6FA42F61F5B94CD11BC56203</t>
  </si>
  <si>
    <t>핸드홀카바</t>
  </si>
  <si>
    <t>주철각형(1120*680*132)</t>
  </si>
  <si>
    <t>5D00F54A24862E6FA42F61F5B94CD11BC5620B</t>
  </si>
  <si>
    <t>0101015D00F54A24862E6FA42F61F5B94CD11BC5620B</t>
  </si>
  <si>
    <t>누전차단기</t>
  </si>
  <si>
    <t>2P 30AF</t>
  </si>
  <si>
    <t>개</t>
  </si>
  <si>
    <t>5D00656FAB8C9DF4C7206B6954442479E12A9E</t>
  </si>
  <si>
    <t>0101015D00656FAB8C9DF4C7206B6954442479E12A9E</t>
  </si>
  <si>
    <t>지중선용가선철물</t>
  </si>
  <si>
    <t>매설표지판, 전규격</t>
  </si>
  <si>
    <t>5D00656FAB8CAFE094276C3E64492C45CA0119</t>
  </si>
  <si>
    <t>0101015D00656FAB8CAFE094276C3E64492C45CA0119</t>
  </si>
  <si>
    <t>케이블표지시트, 0.23*400mm</t>
  </si>
  <si>
    <t>5D00656FAB8CAFE094276C3E64492C45CA0236</t>
  </si>
  <si>
    <t>0101015D00656FAB8CAFE094276C3E64492C45CA0236</t>
  </si>
  <si>
    <t>파상형경질폴리에틸렌전선관</t>
  </si>
  <si>
    <t>30mm</t>
  </si>
  <si>
    <t>5D00656FAA823B1D342C671B734BA47543422C</t>
  </si>
  <si>
    <t>0101015D00656FAA823B1D342C671B734BA47543422C</t>
  </si>
  <si>
    <t>50mm</t>
  </si>
  <si>
    <t>5D00656FAA823B1D342C671B734BA47543422E</t>
  </si>
  <si>
    <t>0101015D00656FAA823B1D342C671B734BA47543422E</t>
  </si>
  <si>
    <t>전선관부속품비</t>
  </si>
  <si>
    <t>전선관의 15%</t>
  </si>
  <si>
    <t>식</t>
  </si>
  <si>
    <t>5B34B5D4A480A92A25266AD8504E001</t>
  </si>
  <si>
    <t>0101015B34B5D4A480A92A25266AD8504C003</t>
  </si>
  <si>
    <t>잡재료비</t>
  </si>
  <si>
    <t>배관배선의 2%</t>
  </si>
  <si>
    <t>5B34B5D4A480A92A25266AD8504D002</t>
  </si>
  <si>
    <t>0101015B34B5D4A480A92A25266AD8504E001</t>
  </si>
  <si>
    <t>터파기(기계 9:1)</t>
  </si>
  <si>
    <t>보통토사. 백호 90%+인력 10%</t>
  </si>
  <si>
    <t>㎥</t>
  </si>
  <si>
    <t>5A28A5270B8E7069F2276D16F94447</t>
  </si>
  <si>
    <t>0101015A28A5270B8E7069F2276D16F94447</t>
  </si>
  <si>
    <t>되메우고 다지기(백호우+램머)</t>
  </si>
  <si>
    <t>토사,T=15cm</t>
  </si>
  <si>
    <t>5A28A521E38C91C9F02A66106242F2</t>
  </si>
  <si>
    <t>0101015A28A521E38C91C9F02A66106242F2</t>
  </si>
  <si>
    <t>관로구방수</t>
  </si>
  <si>
    <t>ø30</t>
  </si>
  <si>
    <t>개소</t>
  </si>
  <si>
    <t>5A62650CCE8B28D4C72A6838E9469F</t>
  </si>
  <si>
    <t>0101015A62650CCE8B28D4C72A6838E9469F</t>
  </si>
  <si>
    <t>ø50</t>
  </si>
  <si>
    <t>5A62650CCE8B28D4C72A6838E945F8</t>
  </si>
  <si>
    <t>0101015A62650CCE8B28D4C72A6838E945F8</t>
  </si>
  <si>
    <t>배관용 구멍뚫기(코어드릴)-Con,c</t>
  </si>
  <si>
    <t>두께30cm이하 Ø50mm</t>
  </si>
  <si>
    <t>5A62650CC28815CD4A2E6FC7894FF6</t>
  </si>
  <si>
    <t>0101015A62650CC28815CD4A2E6FC7894FF6</t>
  </si>
  <si>
    <t>아스콘포장 파괴 및 복구</t>
  </si>
  <si>
    <t>W1.0xt=5+10+20=35Cm</t>
  </si>
  <si>
    <t>5A0B75315680E91989276BC8D7496F</t>
  </si>
  <si>
    <t>0101015A0B75315680E91989276BC8D7496F</t>
  </si>
  <si>
    <t>CCTV폴대용 기초</t>
  </si>
  <si>
    <t>400x500x600H</t>
  </si>
  <si>
    <t>5A62650CCE8B289D122E61E2794494</t>
  </si>
  <si>
    <t>0101015A62650CCE8B289D122E61E2794494</t>
  </si>
  <si>
    <t>FDF</t>
  </si>
  <si>
    <t>24CORE</t>
  </si>
  <si>
    <t>EA</t>
  </si>
  <si>
    <t>5B9C1533078C711AFD236026144479A2AEA971</t>
  </si>
  <si>
    <t>0101015B9C1533078C711AFD236026144479A2AEA971</t>
  </si>
  <si>
    <t>PIG TAIL[설치,성단]</t>
  </si>
  <si>
    <t>1.5M</t>
  </si>
  <si>
    <t>5B9C1533078C711AFD236026144479A2AEA970</t>
  </si>
  <si>
    <t>0101015B9C1533078C711AFD236026144479A2AEA970</t>
  </si>
  <si>
    <t>OPTICAL PATCH CORD</t>
  </si>
  <si>
    <t>3M</t>
  </si>
  <si>
    <t>5B9C1533078C711AFD236026144479A2AEA977</t>
  </si>
  <si>
    <t>0101015B9C1533078C711AFD236026144479A2AEA977</t>
  </si>
  <si>
    <t>광접속함체</t>
  </si>
  <si>
    <t>8CORE</t>
  </si>
  <si>
    <t>5B9C1533078C711AFD236026144479A2AEAA1F</t>
  </si>
  <si>
    <t>0101015B9C1533078C711AFD236026144479A2AEAA1F</t>
  </si>
  <si>
    <t>5B9C1533078C711AFD236026144479A2AEAA1E</t>
  </si>
  <si>
    <t>0101015B9C1533078C711AFD236026144479A2AEAA1E</t>
  </si>
  <si>
    <t>보통인부</t>
  </si>
  <si>
    <t>일반공사 직종</t>
  </si>
  <si>
    <t>인</t>
  </si>
  <si>
    <t>5AFB05B6048E0999E32C63460248E3A503BF1C</t>
  </si>
  <si>
    <t>0101015AFB05B6048E0999E32C63460248E3A503BF1C</t>
  </si>
  <si>
    <t>특별인부</t>
  </si>
  <si>
    <t>5AFB05B6048E0999E32C63460248E3A503BF1D</t>
  </si>
  <si>
    <t>0101015AFB05B6048E0999E32C63460248E3A503BF1D</t>
  </si>
  <si>
    <t>미장공</t>
  </si>
  <si>
    <t>5AFB05B6048E0999E32C63460248E3A503BD57</t>
  </si>
  <si>
    <t>0101015AFB05B6048E0999E32C63460248E3A503BD57</t>
  </si>
  <si>
    <t>내선전공</t>
  </si>
  <si>
    <t>5AFB05B6048E0999E32C63460248E3A503B8EB</t>
  </si>
  <si>
    <t>0101015AFB05B6048E0999E32C63460248E3A503B8EB</t>
  </si>
  <si>
    <t>통신설비공</t>
  </si>
  <si>
    <t>5AFB05B6048E0999E32C63460248E3A503B7CF</t>
  </si>
  <si>
    <t>0101015AFB05B6048E0999E32C63460248E3A503B7CF</t>
  </si>
  <si>
    <t>통신외선공</t>
  </si>
  <si>
    <t>5AFB05B6048E0999E32C63460248E3A503B7C0</t>
  </si>
  <si>
    <t>0101015AFB05B6048E0999E32C63460248E3A503B7C0</t>
  </si>
  <si>
    <t>통신케이블공</t>
  </si>
  <si>
    <t>5AFB05B6048E0999E32C63460248E3A503B7C1</t>
  </si>
  <si>
    <t>0101015AFB05B6048E0999E32C63460248E3A503B7C1</t>
  </si>
  <si>
    <t>광케이블설치사</t>
  </si>
  <si>
    <t>광전자 직종</t>
  </si>
  <si>
    <t>5AFB05B6048E0999E32F6887E3426555F6EB0C</t>
  </si>
  <si>
    <t>0101015AFB05B6048E0999E32F6887E3426555F6EB0C</t>
  </si>
  <si>
    <t>공구손료</t>
  </si>
  <si>
    <t>인력품의 3%</t>
  </si>
  <si>
    <t>5B34B5D4A480A92A25266AD8504C003</t>
  </si>
  <si>
    <t>0101015B34B5D4A480A92A25266AD8504D002</t>
  </si>
  <si>
    <t>[ 합           계 ]</t>
  </si>
  <si>
    <t>TOTAL</t>
  </si>
  <si>
    <t>010201  2-1.폐아스콘(1차)</t>
  </si>
  <si>
    <t>010201</t>
  </si>
  <si>
    <t>폐기물 중간수집 24톤 운반</t>
  </si>
  <si>
    <t>상차비(L=30km)</t>
  </si>
  <si>
    <t>톤</t>
  </si>
  <si>
    <t>5B9C15439387FEEF1C2167AB8B45B9B0651D4E</t>
  </si>
  <si>
    <t>0102015B9C15439387FEEF1C2167AB8B45B9B0651D4E</t>
  </si>
  <si>
    <t>운반비(L=30km)</t>
  </si>
  <si>
    <t>5B9C15439387FEEF1C2167AB8B45B9B0651D4D</t>
  </si>
  <si>
    <t>0102015B9C15439387FEEF1C2167AB8B45B9B0651D4D</t>
  </si>
  <si>
    <t>폐아스콘</t>
  </si>
  <si>
    <t>(부가세,반입료별도)</t>
  </si>
  <si>
    <t>5B9C15439387FEEF1C2167AB8B45B9B0651D4C</t>
  </si>
  <si>
    <t>0102015B9C15439387FEEF1C2167AB8B45B9B0651D4C</t>
  </si>
  <si>
    <t>010301  3-1.CCTV 납품 및 설치(1차)</t>
  </si>
  <si>
    <t>010301</t>
  </si>
  <si>
    <t>네트워크 BULLET카메라x2, 네트워크스위치</t>
  </si>
  <si>
    <t>2M, IP, IR 0Lux, 가변, 80C 포함, 8PORT, SFP</t>
  </si>
  <si>
    <t>SET</t>
  </si>
  <si>
    <t>5B9C1533078C711AFD2360308C4E21553B8AB2</t>
  </si>
  <si>
    <t>0103015B9C1533078C711AFD2360308C4E21553B8AB2</t>
  </si>
  <si>
    <t>네트워크 BULLET카메라</t>
  </si>
  <si>
    <t>2M, IP, IR 0Lux, 가변</t>
  </si>
  <si>
    <t>5B9C1533078C711AFD2360308C4E21553B8AB1</t>
  </si>
  <si>
    <t>0103015B9C1533078C711AFD2360308C4E21553B8AB1</t>
  </si>
  <si>
    <t>금속기둥</t>
  </si>
  <si>
    <t>STS, Φ152.4, 4m, 기초앙카셋 포함</t>
  </si>
  <si>
    <t>5B9C1533078C711AFD2360308C4E21553B8AB0</t>
  </si>
  <si>
    <t>0103015B9C1533078C711AFD2360308C4E21553B8AB0</t>
  </si>
  <si>
    <t>카메라브래킷</t>
  </si>
  <si>
    <t>천정형(부착대), 제작</t>
  </si>
  <si>
    <t>5B9C1533078C711AFD2360308C4E21553B8ABF</t>
  </si>
  <si>
    <t>0103015B9C1533078C711AFD2360308C4E21553B8ABF</t>
  </si>
  <si>
    <t>금속상자</t>
  </si>
  <si>
    <t>300*400*200mm</t>
  </si>
  <si>
    <t>5B9C1533078C711AFD2360308C4E21553B8ABE</t>
  </si>
  <si>
    <t>0103015B9C1533078C711AFD2360308C4E21553B8ABE</t>
  </si>
  <si>
    <t>서지흡수기</t>
  </si>
  <si>
    <t>전원용, 40kA</t>
  </si>
  <si>
    <t>5B9C1533078C711AFD2360308C4E21553B8B5E</t>
  </si>
  <si>
    <t>0103015B9C1533078C711AFD2360308C4E21553B8B5E</t>
  </si>
  <si>
    <t>신호용, 20kA</t>
  </si>
  <si>
    <t>5B9C1533078C711AFD2360308C4E21553B8B5F</t>
  </si>
  <si>
    <t>0103015B9C1533078C711AFD2360308C4E21553B8B5F</t>
  </si>
  <si>
    <t>네트워크스위치</t>
  </si>
  <si>
    <t>광SFP 4+TP 4</t>
  </si>
  <si>
    <t>5B9C1533078C711AFD2360308C4E21553B8B5C</t>
  </si>
  <si>
    <t>0103015B9C1533078C711AFD2360308C4E21553B8B5C</t>
  </si>
  <si>
    <t>안내표지판</t>
  </si>
  <si>
    <t>CCTV설치안내(중)</t>
  </si>
  <si>
    <t>5B9C1533078C711AFD2360308C4E21553B8B5D</t>
  </si>
  <si>
    <t>0103015B9C1533078C711AFD2360308C4E21553B8B5D</t>
  </si>
  <si>
    <t>광분배함</t>
  </si>
  <si>
    <t>4PORT</t>
  </si>
  <si>
    <t>5B9C1533078C711AFD2360308C4E21553B8B5A</t>
  </si>
  <si>
    <t>0103015B9C1533078C711AFD2360308C4E21553B8B5A</t>
  </si>
  <si>
    <t>광점퍼코드</t>
  </si>
  <si>
    <t>SM-3 ST</t>
  </si>
  <si>
    <t>5B9C1533078C711AFD2360308C4E21553B8B5B</t>
  </si>
  <si>
    <t>0103015B9C1533078C711AFD2360308C4E21553B8B5B</t>
  </si>
  <si>
    <t>광접속</t>
  </si>
  <si>
    <t>12코어이하</t>
  </si>
  <si>
    <t>5B9C1533078C711AFD2360308C4E21553B8B58</t>
  </si>
  <si>
    <t>0103015B9C1533078C711AFD2360308C4E21553B8B58</t>
  </si>
  <si>
    <t>5B9DE5C26985D8C023246DCD7E46</t>
  </si>
  <si>
    <t>0103015B9DE5C26985D8C023246DCD7E46</t>
  </si>
  <si>
    <t>5B9C1533078C711AFD2360308C4E21553B8B59</t>
  </si>
  <si>
    <t>0103015B9C1533078C711AFD2360308C4E21553B8B59</t>
  </si>
  <si>
    <t>코  드</t>
  </si>
  <si>
    <t>번  호</t>
  </si>
  <si>
    <t>할증</t>
  </si>
  <si>
    <t>일위대가</t>
  </si>
  <si>
    <t>통신 4-1-7</t>
  </si>
  <si>
    <t>관구밀폐기</t>
  </si>
  <si>
    <t>실링가스켓, D30</t>
  </si>
  <si>
    <t>5D00656FAA823B1D342260E82D42202A89C76E</t>
  </si>
  <si>
    <t>5A62650CCE8B28D4C72A6838E9469F5D00656FAA823B1D342260E82D42202A89C76E</t>
  </si>
  <si>
    <t>5A62650CCE8B28D4C72A6838E9469F5AFB05B6048E0999E32C63460248E3A503BF1C</t>
  </si>
  <si>
    <t>5A62650CCE8B28D4C72A6838E9469F5AFB05B6048E0999E32C63460248E3A503B7C0</t>
  </si>
  <si>
    <t>실링가스켓, D50</t>
  </si>
  <si>
    <t>5D00656FAA823B1D342260E82D42202A89C76D</t>
  </si>
  <si>
    <t>5A62650CCE8B28D4C72A6838E945F85D00656FAA823B1D342260E82D42202A89C76D</t>
  </si>
  <si>
    <t>5A62650CCE8B28D4C72A6838E945F85AFB05B6048E0999E32C63460248E3A503BF1C</t>
  </si>
  <si>
    <t>5A62650CCE8B28D4C72A6838E945F85AFB05B6048E0999E32C63460248E3A503B7C0</t>
  </si>
  <si>
    <t>5D3C35316C8B37F0D32F617A6B43579CFA5DC570</t>
  </si>
  <si>
    <t>착암공</t>
  </si>
  <si>
    <t>5AFB05B6048E0999E32C63460248E3A503BE72</t>
  </si>
  <si>
    <t>5A62650CC28815CD4A2E6FC7894FF65AFB05B6048E0999E32C63460248E3A503BE72</t>
  </si>
  <si>
    <t>5A62650CC28815CD4A2E6FC7894FF65AFB05B6048E0999E32C63460248E3A503BF1C</t>
  </si>
  <si>
    <t>5B9C1533078C711AFD236026144479A2AEAA1C</t>
  </si>
  <si>
    <t>5A62650CCE8B289D122E61E27944945B9C1533078C711AFD236026144479A2AEAA1C</t>
  </si>
  <si>
    <t>접지봉</t>
  </si>
  <si>
    <t>14∮*1000mm</t>
  </si>
  <si>
    <t>5D00656FAB8C9DF4C7276E56424E1DF5E38E72</t>
  </si>
  <si>
    <t>5A62650CCE8B289D122E61E27944945D00656FAB8C9DF4C7276E56424E1DF5E38E72</t>
  </si>
  <si>
    <t>볼트형콘넥터</t>
  </si>
  <si>
    <t>서비스콘넥터, 22SQ</t>
  </si>
  <si>
    <t>5D00656FAB8C9DF4FC2862D235421841305852</t>
  </si>
  <si>
    <t>5A62650CCE8B289D122E61E27944945D00656FAB8C9DF4FC2862D235421841305852</t>
  </si>
  <si>
    <t>접지용비닐절연전선</t>
  </si>
  <si>
    <t>F-GV, 6㎟</t>
  </si>
  <si>
    <t>5D1135E9478B22982F2D6620244676DBB918CF</t>
  </si>
  <si>
    <t>5A62650CCE8B289D122E61E27944945D1135E9478B22982F2D6620244676DBB918CF</t>
  </si>
  <si>
    <t>5A62650CCE8B289D122E61E27944945AFB05B6048E0999E32C63460248E3A503BF1C</t>
  </si>
  <si>
    <t>5A62650CCE8B289D122E61E27944945AFB05B6048E0999E32C63460248E3A503BE72</t>
  </si>
  <si>
    <t>5A62650CCE8B289D122E61E27944945AFB05B6048E0999E32C63460248E3A503B7C0</t>
  </si>
  <si>
    <t>5D3C35316C8B6C8617296F5C8D421CC6975D19F1</t>
  </si>
  <si>
    <t>A</t>
  </si>
  <si>
    <t>5D3C35316C8B6C8617296F5C8D421CC6975D19F15AFB05B6048E0999E32C63460248E3A503BBAB</t>
  </si>
  <si>
    <t>5D3C35316C8B7D7AA42F6554B54ECABF6771F9D4</t>
  </si>
  <si>
    <t>5D3C35316C8B7D7AA42F6554B54ECABF6771F9D45AFB05B6048E0999E32C63460248E3A503BA9C</t>
  </si>
  <si>
    <t>5D3C35316C8B26B40E206DB12748FA118C1EA99B</t>
  </si>
  <si>
    <t>5D3C35316C8B26B40E206DB12748FA118C1EA99B5AFB05B6048E0999E32C63460248E3A503BA9C</t>
  </si>
  <si>
    <t>5D3C35316C8B6C86212F659CFC45F82D6D6FF880</t>
  </si>
  <si>
    <t>5D3C35316C8B6C86212E6B24514C61DD8A281ACA</t>
  </si>
  <si>
    <t>5D3C35316C8B6CB35D266078044E5FDC54D863E3</t>
  </si>
  <si>
    <t>5D3C35316C8B6CB35D266078044E5FDC54D863E35AFB05B6048E0999E32C63460248E3A503BBAB</t>
  </si>
  <si>
    <t>5D3C35316C8B6C908E20632F284738A13511528B</t>
  </si>
  <si>
    <t>5D3C35316C8B6C908E20632F284738A13511528B5AFB05B6048E0999E32C63460248E3A503BBAB</t>
  </si>
  <si>
    <t>5D3C35316C8B7D227A2B6859064EF672C2EE7FD4</t>
  </si>
  <si>
    <t>5D3C35316C8B7D227A2B6859064EF672C2EE7FD45AFB05B6048E0999E32C63460248E3A503BA9C</t>
  </si>
  <si>
    <t>5D3C35316C8B7D681F286BFCAF462F68DB0FF3B9</t>
  </si>
  <si>
    <t>5D3C35316C8B7D681F286BFCAF462F68DB0FF3B95AFB05B6048E0999E32C63460248E3A503BA9C</t>
  </si>
  <si>
    <t>5D3C35316C8B14BE9E24690D204EB8AC1AE671A9</t>
  </si>
  <si>
    <t>5D3C35316C8B14BE9E24690D204EB8AC1AE671A95AFB05B6048E0999E32C63460248E3A503BBAA</t>
  </si>
  <si>
    <t>5D3C35316C8B5201252B617AE642AD4AE90E5F8C</t>
  </si>
  <si>
    <t>5D3C35316C8B5201252B617AE642AD4AE90E5F8C5AFB05B6048E0999E32C63460248E3A503BA9C</t>
  </si>
  <si>
    <t>조달청가격</t>
  </si>
  <si>
    <t>거래가격</t>
  </si>
  <si>
    <t>유통물가</t>
  </si>
  <si>
    <t>물가정보</t>
  </si>
  <si>
    <t>물가자료</t>
  </si>
  <si>
    <t>C</t>
  </si>
  <si>
    <t>노임 1</t>
  </si>
  <si>
    <t>노임 3</t>
  </si>
  <si>
    <t>노임 11</t>
  </si>
  <si>
    <t>공종명</t>
  </si>
  <si>
    <t>적용율(%)</t>
  </si>
  <si>
    <t>소수점이하자릿수</t>
  </si>
  <si>
    <t xml:space="preserve">      보통인부</t>
  </si>
  <si>
    <t xml:space="preserve">      특별인부</t>
  </si>
  <si>
    <t xml:space="preserve">      미장공</t>
  </si>
  <si>
    <t xml:space="preserve">      내선전공</t>
  </si>
  <si>
    <t xml:space="preserve">      통신설비공</t>
  </si>
  <si>
    <t xml:space="preserve">      통신외선공</t>
  </si>
  <si>
    <t xml:space="preserve">      통신케이블공</t>
  </si>
  <si>
    <t xml:space="preserve">      광케이블설치사</t>
  </si>
  <si>
    <t>공 량 산 출 근 거 서</t>
  </si>
  <si>
    <t>품 셈 목 록</t>
  </si>
  <si>
    <t>수  량</t>
  </si>
  <si>
    <t>노임할증-1</t>
  </si>
  <si>
    <t>노임할증-2</t>
  </si>
  <si>
    <t>노임할증-3</t>
  </si>
  <si>
    <t>내역수량</t>
  </si>
  <si>
    <t>직  종  명</t>
  </si>
  <si>
    <t>공  량</t>
  </si>
  <si>
    <t>계</t>
  </si>
  <si>
    <t>비    고</t>
  </si>
  <si>
    <t>0.06*1</t>
  </si>
  <si>
    <t>0.13*1</t>
  </si>
  <si>
    <t>일위대가 코드</t>
  </si>
  <si>
    <t>터파기(기계 9:1)  보통토사. 백호 90%+인력 10%  (호표 1)</t>
  </si>
  <si>
    <t>되메우고 다지기(백호우+램머)  토사,T=15cm  (호표 2)</t>
  </si>
  <si>
    <t>관로구방수  ø30  (호표 3)</t>
  </si>
  <si>
    <t>관로구방수  ø50  (호표 4)</t>
  </si>
  <si>
    <t>배관용 구멍뚫기(코어드릴)-Con,c  두께30cm이하 Ø50mm  (호표 5)</t>
  </si>
  <si>
    <t xml:space="preserve">      착암공</t>
  </si>
  <si>
    <t>아스콘포장 파괴 및 복구  W1.0xt=5+10+20=35Cm  (호표 6)</t>
  </si>
  <si>
    <t>CCTV폴대용 기초  400x500x600H  (호표 7)</t>
  </si>
  <si>
    <t>굴삭기(무한궤도)  0.7㎥  (호표 8)</t>
  </si>
  <si>
    <t xml:space="preserve">      건설기계운전사</t>
  </si>
  <si>
    <t>래머  80kg  (호표 9)</t>
  </si>
  <si>
    <t xml:space="preserve">      일반기계운전사</t>
  </si>
  <si>
    <t>코아드릴  15.24cm  (호표 10)</t>
  </si>
  <si>
    <t>커터(콘크리트 및 아스팔트용)  320∼400mm  (호표 11)</t>
  </si>
  <si>
    <t>대형 브레이커  0.7㎥용  (호표 12)</t>
  </si>
  <si>
    <t>대형 브레이커용 치즐 소모량  0.7㎥용, 구조물 헐기  (호표 13)</t>
  </si>
  <si>
    <t>불도저(무한궤도)  19ton  (호표 14)</t>
  </si>
  <si>
    <t>로더(타이어)  0.57㎥  (호표 15)</t>
  </si>
  <si>
    <t>진동롤러(핸드가이드식)  0.7ton  (호표 16)</t>
  </si>
  <si>
    <t>플레이트 콤팩터  1.5ton  (호표 17)</t>
  </si>
  <si>
    <t>물탱크(살수차)  5500L  (호표 18)</t>
  </si>
  <si>
    <t xml:space="preserve">      화물차운전사</t>
  </si>
  <si>
    <t>아스팔트 스프레이어  400L  (호표 19)</t>
  </si>
  <si>
    <t>일위대가목록+자재</t>
  </si>
  <si>
    <t>관로구방수  ø30  개소  (호표 3)</t>
  </si>
  <si>
    <t>관로구방수  ø50  개소  (호표 4)</t>
  </si>
  <si>
    <t>CCTV폴대용 기초  400x500x600H  개소  (호표 7)</t>
  </si>
  <si>
    <t>통신 3-7-1</t>
  </si>
  <si>
    <t>0.11*1</t>
  </si>
  <si>
    <t>통신 11-5-1</t>
  </si>
  <si>
    <t>0.1*1</t>
  </si>
  <si>
    <t>0.2*1</t>
  </si>
  <si>
    <t>0.05*1</t>
  </si>
  <si>
    <t>0.01*1</t>
  </si>
  <si>
    <t>A3</t>
  </si>
  <si>
    <t>CD</t>
  </si>
  <si>
    <t>폐 기 물 처 리 비</t>
  </si>
  <si>
    <t>DJ</t>
  </si>
  <si>
    <t>관 급 자 재 비</t>
  </si>
  <si>
    <t>이 Sheet는 수정하지 마십시요</t>
  </si>
  <si>
    <t>공사구분</t>
  </si>
  <si>
    <t>E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</si>
  <si>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</si>
  <si>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</si>
  <si>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</si>
  <si>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</si>
  <si>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</si>
  <si>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</si>
  <si>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</si>
  <si>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</si>
  <si>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</si>
  <si>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</si>
  <si>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</si>
  <si>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</si>
  <si>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</si>
  <si>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</si>
  <si>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</si>
  <si>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</si>
  <si>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</si>
  <si>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</si>
  <si>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</si>
  <si>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</si>
  <si>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</si>
  <si>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</si>
  <si>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</si>
  <si>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</si>
  <si>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코드</t>
  </si>
  <si>
    <t>공종구분명</t>
  </si>
  <si>
    <t>원가비목코드</t>
  </si>
  <si>
    <t>작 업 부 산 물</t>
  </si>
  <si>
    <t>운    반    비</t>
  </si>
  <si>
    <t>C1</t>
  </si>
  <si>
    <t>사 급 자 재 비</t>
  </si>
  <si>
    <t>D3</t>
  </si>
  <si>
    <t>외    자    재</t>
  </si>
  <si>
    <t>...</t>
  </si>
  <si>
    <t>라이선스</t>
    <phoneticPr fontId="2" type="noConversion"/>
  </si>
  <si>
    <t>분배/저장</t>
    <phoneticPr fontId="2" type="noConversion"/>
  </si>
  <si>
    <t>EA</t>
    <phoneticPr fontId="2" type="noConversion"/>
  </si>
  <si>
    <t>소계</t>
    <phoneticPr fontId="2" type="noConversion"/>
  </si>
  <si>
    <t>관급자관급자재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</si>
</sst>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#,###;#;"/>
  </numFmts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3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76" fontId="3" fillId="0" borderId="1" xfId="0" applyNumberFormat="1" applyFont="1" applyBorder="1" applyAlignment="1">
      <alignment vertical="center" wrapText="1"/>
    </xf>
    <xf numFmtId="0" fontId="3" fillId="0" borderId="1" xfId="0" quotePrefix="1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0" fillId="0" borderId="2" xfId="0" quotePrefix="1" applyFont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0" fontId="3" fillId="0" borderId="2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 shrinkToFit="1"/>
    </xf>
    <xf numFmtId="176" fontId="3" fillId="0" borderId="2" xfId="0" applyNumberFormat="1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0" xfId="0" quotePrefix="1">
      <alignment vertical="center"/>
    </xf>
    <xf numFmtId="0" fontId="0" fillId="0" borderId="0" xfId="0" quotePrefix="1" applyFont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quotePrefix="1" applyFont="1" applyAlignment="1">
      <alignment vertical="center"/>
    </xf>
    <xf numFmtId="0" fontId="4" fillId="0" borderId="2" xfId="0" quotePrefix="1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63"/>
  <sheetViews>
    <sheetView tabSelected="1" zoomScaleNormal="100" workbookViewId="0">
      <selection activeCell="B46" sqref="B46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48" ht="30" customHeight="1" x14ac:dyDescent="0.3">
      <c r="A2" s="20" t="s">
        <v>1</v>
      </c>
      <c r="B2" s="20" t="s">
        <v>2</v>
      </c>
      <c r="C2" s="20" t="s">
        <v>3</v>
      </c>
      <c r="D2" s="20" t="s">
        <v>4</v>
      </c>
      <c r="E2" s="20" t="s">
        <v>5</v>
      </c>
      <c r="F2" s="20"/>
      <c r="G2" s="20" t="s">
        <v>8</v>
      </c>
      <c r="H2" s="20"/>
      <c r="I2" s="20" t="s">
        <v>9</v>
      </c>
      <c r="J2" s="20"/>
      <c r="K2" s="20" t="s">
        <v>10</v>
      </c>
      <c r="L2" s="20"/>
      <c r="M2" s="20" t="s">
        <v>11</v>
      </c>
      <c r="N2" s="18" t="s">
        <v>16</v>
      </c>
      <c r="O2" s="18" t="s">
        <v>13</v>
      </c>
      <c r="P2" s="18" t="s">
        <v>17</v>
      </c>
      <c r="Q2" s="18" t="s">
        <v>12</v>
      </c>
      <c r="R2" s="18" t="s">
        <v>18</v>
      </c>
      <c r="S2" s="18" t="s">
        <v>19</v>
      </c>
      <c r="T2" s="18" t="s">
        <v>20</v>
      </c>
      <c r="U2" s="18" t="s">
        <v>21</v>
      </c>
      <c r="V2" s="18" t="s">
        <v>22</v>
      </c>
      <c r="W2" s="18" t="s">
        <v>23</v>
      </c>
      <c r="X2" s="18" t="s">
        <v>24</v>
      </c>
      <c r="Y2" s="18" t="s">
        <v>25</v>
      </c>
      <c r="Z2" s="18" t="s">
        <v>26</v>
      </c>
      <c r="AA2" s="18" t="s">
        <v>27</v>
      </c>
      <c r="AB2" s="18" t="s">
        <v>28</v>
      </c>
      <c r="AC2" s="18" t="s">
        <v>29</v>
      </c>
      <c r="AD2" s="18" t="s">
        <v>30</v>
      </c>
      <c r="AE2" s="18" t="s">
        <v>31</v>
      </c>
      <c r="AF2" s="18" t="s">
        <v>32</v>
      </c>
      <c r="AG2" s="18" t="s">
        <v>33</v>
      </c>
      <c r="AH2" s="18" t="s">
        <v>34</v>
      </c>
      <c r="AI2" s="18" t="s">
        <v>35</v>
      </c>
      <c r="AJ2" s="18" t="s">
        <v>36</v>
      </c>
      <c r="AK2" s="18" t="s">
        <v>37</v>
      </c>
      <c r="AL2" s="18" t="s">
        <v>38</v>
      </c>
      <c r="AM2" s="18" t="s">
        <v>39</v>
      </c>
      <c r="AN2" s="18" t="s">
        <v>40</v>
      </c>
      <c r="AO2" s="18" t="s">
        <v>41</v>
      </c>
      <c r="AP2" s="18" t="s">
        <v>42</v>
      </c>
      <c r="AQ2" s="18" t="s">
        <v>43</v>
      </c>
      <c r="AR2" s="18" t="s">
        <v>44</v>
      </c>
      <c r="AS2" s="18" t="s">
        <v>14</v>
      </c>
      <c r="AT2" s="18" t="s">
        <v>15</v>
      </c>
      <c r="AU2" s="18" t="s">
        <v>45</v>
      </c>
      <c r="AV2" s="18" t="s">
        <v>46</v>
      </c>
    </row>
    <row r="3" spans="1:48" ht="30" customHeight="1" x14ac:dyDescent="0.3">
      <c r="A3" s="20"/>
      <c r="B3" s="20"/>
      <c r="C3" s="20"/>
      <c r="D3" s="20"/>
      <c r="E3" s="4" t="s">
        <v>6</v>
      </c>
      <c r="F3" s="4" t="s">
        <v>7</v>
      </c>
      <c r="G3" s="4" t="s">
        <v>6</v>
      </c>
      <c r="H3" s="4" t="s">
        <v>7</v>
      </c>
      <c r="I3" s="4" t="s">
        <v>6</v>
      </c>
      <c r="J3" s="4" t="s">
        <v>7</v>
      </c>
      <c r="K3" s="4" t="s">
        <v>6</v>
      </c>
      <c r="L3" s="4" t="s">
        <v>7</v>
      </c>
      <c r="M3" s="20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</row>
    <row r="4" spans="1:48" ht="30" customHeight="1" x14ac:dyDescent="0.3">
      <c r="A4" s="7" t="s">
        <v>48</v>
      </c>
      <c r="B4" s="7" t="s">
        <v>47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3"/>
      <c r="O4" s="3"/>
      <c r="P4" s="3"/>
      <c r="Q4" s="2" t="s">
        <v>49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7" t="s">
        <v>50</v>
      </c>
      <c r="B5" s="7" t="s">
        <v>51</v>
      </c>
      <c r="C5" s="7" t="s">
        <v>52</v>
      </c>
      <c r="D5" s="8">
        <v>1229</v>
      </c>
      <c r="E5" s="9"/>
      <c r="F5" s="9">
        <f t="shared" ref="F5:F38" si="0">TRUNC(E5*D5, 0)</f>
        <v>0</v>
      </c>
      <c r="G5" s="9"/>
      <c r="H5" s="9">
        <f t="shared" ref="H5:H38" si="1">TRUNC(G5*D5, 0)</f>
        <v>0</v>
      </c>
      <c r="I5" s="9"/>
      <c r="J5" s="9">
        <f t="shared" ref="J5:J38" si="2">TRUNC(I5*D5, 0)</f>
        <v>0</v>
      </c>
      <c r="K5" s="9">
        <f t="shared" ref="K5:K38" si="3">TRUNC(E5+G5+I5, 0)</f>
        <v>0</v>
      </c>
      <c r="L5" s="9">
        <f t="shared" ref="L5:L38" si="4">TRUNC(F5+H5+J5, 0)</f>
        <v>0</v>
      </c>
      <c r="M5" s="7" t="s">
        <v>47</v>
      </c>
      <c r="N5" s="2" t="s">
        <v>53</v>
      </c>
      <c r="O5" s="2" t="s">
        <v>47</v>
      </c>
      <c r="P5" s="2" t="s">
        <v>47</v>
      </c>
      <c r="Q5" s="2" t="s">
        <v>49</v>
      </c>
      <c r="R5" s="2" t="s">
        <v>54</v>
      </c>
      <c r="S5" s="2" t="s">
        <v>54</v>
      </c>
      <c r="T5" s="2" t="s">
        <v>55</v>
      </c>
      <c r="U5" s="3"/>
      <c r="V5" s="3"/>
      <c r="W5" s="3"/>
      <c r="X5" s="3"/>
      <c r="Y5" s="3">
        <v>2</v>
      </c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47</v>
      </c>
      <c r="AS5" s="2" t="s">
        <v>47</v>
      </c>
      <c r="AT5" s="3"/>
      <c r="AU5" s="2" t="s">
        <v>56</v>
      </c>
      <c r="AV5" s="3">
        <v>4</v>
      </c>
    </row>
    <row r="6" spans="1:48" ht="30" customHeight="1" x14ac:dyDescent="0.3">
      <c r="A6" s="7" t="s">
        <v>57</v>
      </c>
      <c r="B6" s="7" t="s">
        <v>58</v>
      </c>
      <c r="C6" s="7" t="s">
        <v>59</v>
      </c>
      <c r="D6" s="8">
        <v>138</v>
      </c>
      <c r="E6" s="9"/>
      <c r="F6" s="9">
        <f t="shared" si="0"/>
        <v>0</v>
      </c>
      <c r="G6" s="9"/>
      <c r="H6" s="9">
        <f t="shared" si="1"/>
        <v>0</v>
      </c>
      <c r="I6" s="9"/>
      <c r="J6" s="9">
        <f t="shared" si="2"/>
        <v>0</v>
      </c>
      <c r="K6" s="9">
        <f t="shared" si="3"/>
        <v>0</v>
      </c>
      <c r="L6" s="9">
        <f t="shared" si="4"/>
        <v>0</v>
      </c>
      <c r="M6" s="7" t="s">
        <v>47</v>
      </c>
      <c r="N6" s="2" t="s">
        <v>60</v>
      </c>
      <c r="O6" s="2" t="s">
        <v>47</v>
      </c>
      <c r="P6" s="2" t="s">
        <v>47</v>
      </c>
      <c r="Q6" s="2" t="s">
        <v>49</v>
      </c>
      <c r="R6" s="2" t="s">
        <v>54</v>
      </c>
      <c r="S6" s="2" t="s">
        <v>54</v>
      </c>
      <c r="T6" s="2" t="s">
        <v>55</v>
      </c>
      <c r="U6" s="3"/>
      <c r="V6" s="3"/>
      <c r="W6" s="3"/>
      <c r="X6" s="3"/>
      <c r="Y6" s="3">
        <v>2</v>
      </c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47</v>
      </c>
      <c r="AS6" s="2" t="s">
        <v>47</v>
      </c>
      <c r="AT6" s="3"/>
      <c r="AU6" s="2" t="s">
        <v>61</v>
      </c>
      <c r="AV6" s="3">
        <v>20</v>
      </c>
    </row>
    <row r="7" spans="1:48" ht="30" customHeight="1" x14ac:dyDescent="0.3">
      <c r="A7" s="7" t="s">
        <v>57</v>
      </c>
      <c r="B7" s="7" t="s">
        <v>62</v>
      </c>
      <c r="C7" s="7" t="s">
        <v>59</v>
      </c>
      <c r="D7" s="8">
        <v>1012</v>
      </c>
      <c r="E7" s="9"/>
      <c r="F7" s="9">
        <f t="shared" si="0"/>
        <v>0</v>
      </c>
      <c r="G7" s="9"/>
      <c r="H7" s="9">
        <f t="shared" si="1"/>
        <v>0</v>
      </c>
      <c r="I7" s="9"/>
      <c r="J7" s="9">
        <f t="shared" si="2"/>
        <v>0</v>
      </c>
      <c r="K7" s="9">
        <f t="shared" si="3"/>
        <v>0</v>
      </c>
      <c r="L7" s="9">
        <f t="shared" si="4"/>
        <v>0</v>
      </c>
      <c r="M7" s="7" t="s">
        <v>47</v>
      </c>
      <c r="N7" s="2" t="s">
        <v>63</v>
      </c>
      <c r="O7" s="2" t="s">
        <v>47</v>
      </c>
      <c r="P7" s="2" t="s">
        <v>47</v>
      </c>
      <c r="Q7" s="2" t="s">
        <v>49</v>
      </c>
      <c r="R7" s="2" t="s">
        <v>54</v>
      </c>
      <c r="S7" s="2" t="s">
        <v>54</v>
      </c>
      <c r="T7" s="2" t="s">
        <v>55</v>
      </c>
      <c r="U7" s="3"/>
      <c r="V7" s="3"/>
      <c r="W7" s="3"/>
      <c r="X7" s="3"/>
      <c r="Y7" s="3">
        <v>2</v>
      </c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47</v>
      </c>
      <c r="AS7" s="2" t="s">
        <v>47</v>
      </c>
      <c r="AT7" s="3"/>
      <c r="AU7" s="2" t="s">
        <v>64</v>
      </c>
      <c r="AV7" s="3">
        <v>21</v>
      </c>
    </row>
    <row r="8" spans="1:48" ht="30" customHeight="1" x14ac:dyDescent="0.3">
      <c r="A8" s="7" t="s">
        <v>57</v>
      </c>
      <c r="B8" s="7" t="s">
        <v>65</v>
      </c>
      <c r="C8" s="7" t="s">
        <v>59</v>
      </c>
      <c r="D8" s="8">
        <v>208</v>
      </c>
      <c r="E8" s="9"/>
      <c r="F8" s="9">
        <f t="shared" si="0"/>
        <v>0</v>
      </c>
      <c r="G8" s="9"/>
      <c r="H8" s="9">
        <f t="shared" si="1"/>
        <v>0</v>
      </c>
      <c r="I8" s="9"/>
      <c r="J8" s="9">
        <f t="shared" si="2"/>
        <v>0</v>
      </c>
      <c r="K8" s="9">
        <f t="shared" si="3"/>
        <v>0</v>
      </c>
      <c r="L8" s="9">
        <f t="shared" si="4"/>
        <v>0</v>
      </c>
      <c r="M8" s="7" t="s">
        <v>47</v>
      </c>
      <c r="N8" s="2" t="s">
        <v>66</v>
      </c>
      <c r="O8" s="2" t="s">
        <v>47</v>
      </c>
      <c r="P8" s="2" t="s">
        <v>47</v>
      </c>
      <c r="Q8" s="2" t="s">
        <v>49</v>
      </c>
      <c r="R8" s="2" t="s">
        <v>54</v>
      </c>
      <c r="S8" s="2" t="s">
        <v>54</v>
      </c>
      <c r="T8" s="2" t="s">
        <v>55</v>
      </c>
      <c r="U8" s="3"/>
      <c r="V8" s="3"/>
      <c r="W8" s="3"/>
      <c r="X8" s="3"/>
      <c r="Y8" s="3">
        <v>2</v>
      </c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47</v>
      </c>
      <c r="AS8" s="2" t="s">
        <v>47</v>
      </c>
      <c r="AT8" s="3"/>
      <c r="AU8" s="2" t="s">
        <v>67</v>
      </c>
      <c r="AV8" s="3">
        <v>22</v>
      </c>
    </row>
    <row r="9" spans="1:48" ht="30" customHeight="1" x14ac:dyDescent="0.3">
      <c r="A9" s="7" t="s">
        <v>68</v>
      </c>
      <c r="B9" s="7" t="s">
        <v>69</v>
      </c>
      <c r="C9" s="7" t="s">
        <v>70</v>
      </c>
      <c r="D9" s="8">
        <v>1</v>
      </c>
      <c r="E9" s="9"/>
      <c r="F9" s="9">
        <f t="shared" si="0"/>
        <v>0</v>
      </c>
      <c r="G9" s="9"/>
      <c r="H9" s="9">
        <f t="shared" si="1"/>
        <v>0</v>
      </c>
      <c r="I9" s="9"/>
      <c r="J9" s="9">
        <f t="shared" si="2"/>
        <v>0</v>
      </c>
      <c r="K9" s="9">
        <f t="shared" si="3"/>
        <v>0</v>
      </c>
      <c r="L9" s="9">
        <f t="shared" si="4"/>
        <v>0</v>
      </c>
      <c r="M9" s="7" t="s">
        <v>47</v>
      </c>
      <c r="N9" s="2" t="s">
        <v>71</v>
      </c>
      <c r="O9" s="2" t="s">
        <v>47</v>
      </c>
      <c r="P9" s="2" t="s">
        <v>47</v>
      </c>
      <c r="Q9" s="2" t="s">
        <v>49</v>
      </c>
      <c r="R9" s="2" t="s">
        <v>54</v>
      </c>
      <c r="S9" s="2" t="s">
        <v>54</v>
      </c>
      <c r="T9" s="2" t="s">
        <v>55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47</v>
      </c>
      <c r="AS9" s="2" t="s">
        <v>47</v>
      </c>
      <c r="AT9" s="3"/>
      <c r="AU9" s="2" t="s">
        <v>72</v>
      </c>
      <c r="AV9" s="3">
        <v>89</v>
      </c>
    </row>
    <row r="10" spans="1:48" ht="30" customHeight="1" x14ac:dyDescent="0.3">
      <c r="A10" s="7" t="s">
        <v>73</v>
      </c>
      <c r="B10" s="7" t="s">
        <v>74</v>
      </c>
      <c r="C10" s="7" t="s">
        <v>70</v>
      </c>
      <c r="D10" s="8">
        <v>1</v>
      </c>
      <c r="E10" s="9"/>
      <c r="F10" s="9">
        <f t="shared" si="0"/>
        <v>0</v>
      </c>
      <c r="G10" s="9"/>
      <c r="H10" s="9">
        <f t="shared" si="1"/>
        <v>0</v>
      </c>
      <c r="I10" s="9"/>
      <c r="J10" s="9">
        <f t="shared" si="2"/>
        <v>0</v>
      </c>
      <c r="K10" s="9">
        <f t="shared" si="3"/>
        <v>0</v>
      </c>
      <c r="L10" s="9">
        <f t="shared" si="4"/>
        <v>0</v>
      </c>
      <c r="M10" s="7" t="s">
        <v>47</v>
      </c>
      <c r="N10" s="2" t="s">
        <v>75</v>
      </c>
      <c r="O10" s="2" t="s">
        <v>47</v>
      </c>
      <c r="P10" s="2" t="s">
        <v>47</v>
      </c>
      <c r="Q10" s="2" t="s">
        <v>49</v>
      </c>
      <c r="R10" s="2" t="s">
        <v>54</v>
      </c>
      <c r="S10" s="2" t="s">
        <v>54</v>
      </c>
      <c r="T10" s="2" t="s">
        <v>55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47</v>
      </c>
      <c r="AS10" s="2" t="s">
        <v>47</v>
      </c>
      <c r="AT10" s="3"/>
      <c r="AU10" s="2" t="s">
        <v>76</v>
      </c>
      <c r="AV10" s="3">
        <v>90</v>
      </c>
    </row>
    <row r="11" spans="1:48" ht="30" customHeight="1" x14ac:dyDescent="0.3">
      <c r="A11" s="7" t="s">
        <v>77</v>
      </c>
      <c r="B11" s="7" t="s">
        <v>78</v>
      </c>
      <c r="C11" s="7" t="s">
        <v>79</v>
      </c>
      <c r="D11" s="8">
        <v>3</v>
      </c>
      <c r="E11" s="9"/>
      <c r="F11" s="9">
        <f t="shared" si="0"/>
        <v>0</v>
      </c>
      <c r="G11" s="9"/>
      <c r="H11" s="9">
        <f t="shared" si="1"/>
        <v>0</v>
      </c>
      <c r="I11" s="9"/>
      <c r="J11" s="9">
        <f t="shared" si="2"/>
        <v>0</v>
      </c>
      <c r="K11" s="9">
        <f t="shared" si="3"/>
        <v>0</v>
      </c>
      <c r="L11" s="9">
        <f t="shared" si="4"/>
        <v>0</v>
      </c>
      <c r="M11" s="7" t="s">
        <v>47</v>
      </c>
      <c r="N11" s="2" t="s">
        <v>80</v>
      </c>
      <c r="O11" s="2" t="s">
        <v>47</v>
      </c>
      <c r="P11" s="2" t="s">
        <v>47</v>
      </c>
      <c r="Q11" s="2" t="s">
        <v>49</v>
      </c>
      <c r="R11" s="2" t="s">
        <v>54</v>
      </c>
      <c r="S11" s="2" t="s">
        <v>54</v>
      </c>
      <c r="T11" s="2" t="s">
        <v>55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47</v>
      </c>
      <c r="AS11" s="2" t="s">
        <v>47</v>
      </c>
      <c r="AT11" s="3"/>
      <c r="AU11" s="2" t="s">
        <v>81</v>
      </c>
      <c r="AV11" s="3">
        <v>8</v>
      </c>
    </row>
    <row r="12" spans="1:48" ht="30" customHeight="1" x14ac:dyDescent="0.3">
      <c r="A12" s="7" t="s">
        <v>82</v>
      </c>
      <c r="B12" s="7" t="s">
        <v>83</v>
      </c>
      <c r="C12" s="7" t="s">
        <v>79</v>
      </c>
      <c r="D12" s="8">
        <v>9</v>
      </c>
      <c r="E12" s="9"/>
      <c r="F12" s="9">
        <f t="shared" si="0"/>
        <v>0</v>
      </c>
      <c r="G12" s="9"/>
      <c r="H12" s="9">
        <f t="shared" si="1"/>
        <v>0</v>
      </c>
      <c r="I12" s="9"/>
      <c r="J12" s="9">
        <f t="shared" si="2"/>
        <v>0</v>
      </c>
      <c r="K12" s="9">
        <f t="shared" si="3"/>
        <v>0</v>
      </c>
      <c r="L12" s="9">
        <f t="shared" si="4"/>
        <v>0</v>
      </c>
      <c r="M12" s="7" t="s">
        <v>47</v>
      </c>
      <c r="N12" s="2" t="s">
        <v>84</v>
      </c>
      <c r="O12" s="2" t="s">
        <v>47</v>
      </c>
      <c r="P12" s="2" t="s">
        <v>47</v>
      </c>
      <c r="Q12" s="2" t="s">
        <v>49</v>
      </c>
      <c r="R12" s="2" t="s">
        <v>54</v>
      </c>
      <c r="S12" s="2" t="s">
        <v>54</v>
      </c>
      <c r="T12" s="2" t="s">
        <v>55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47</v>
      </c>
      <c r="AS12" s="2" t="s">
        <v>47</v>
      </c>
      <c r="AT12" s="3"/>
      <c r="AU12" s="2" t="s">
        <v>85</v>
      </c>
      <c r="AV12" s="3">
        <v>91</v>
      </c>
    </row>
    <row r="13" spans="1:48" ht="30" customHeight="1" x14ac:dyDescent="0.3">
      <c r="A13" s="7" t="s">
        <v>82</v>
      </c>
      <c r="B13" s="7" t="s">
        <v>86</v>
      </c>
      <c r="C13" s="7" t="s">
        <v>79</v>
      </c>
      <c r="D13" s="8">
        <v>1</v>
      </c>
      <c r="E13" s="9"/>
      <c r="F13" s="9">
        <f t="shared" si="0"/>
        <v>0</v>
      </c>
      <c r="G13" s="9"/>
      <c r="H13" s="9">
        <f t="shared" si="1"/>
        <v>0</v>
      </c>
      <c r="I13" s="9"/>
      <c r="J13" s="9">
        <f t="shared" si="2"/>
        <v>0</v>
      </c>
      <c r="K13" s="9">
        <f t="shared" si="3"/>
        <v>0</v>
      </c>
      <c r="L13" s="9">
        <f t="shared" si="4"/>
        <v>0</v>
      </c>
      <c r="M13" s="7" t="s">
        <v>47</v>
      </c>
      <c r="N13" s="2" t="s">
        <v>87</v>
      </c>
      <c r="O13" s="2" t="s">
        <v>47</v>
      </c>
      <c r="P13" s="2" t="s">
        <v>47</v>
      </c>
      <c r="Q13" s="2" t="s">
        <v>49</v>
      </c>
      <c r="R13" s="2" t="s">
        <v>54</v>
      </c>
      <c r="S13" s="2" t="s">
        <v>54</v>
      </c>
      <c r="T13" s="2" t="s">
        <v>55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47</v>
      </c>
      <c r="AS13" s="2" t="s">
        <v>47</v>
      </c>
      <c r="AT13" s="3"/>
      <c r="AU13" s="2" t="s">
        <v>88</v>
      </c>
      <c r="AV13" s="3">
        <v>92</v>
      </c>
    </row>
    <row r="14" spans="1:48" ht="30" customHeight="1" x14ac:dyDescent="0.3">
      <c r="A14" s="7" t="s">
        <v>89</v>
      </c>
      <c r="B14" s="7" t="s">
        <v>90</v>
      </c>
      <c r="C14" s="7" t="s">
        <v>52</v>
      </c>
      <c r="D14" s="8">
        <v>722</v>
      </c>
      <c r="E14" s="9"/>
      <c r="F14" s="9">
        <f t="shared" si="0"/>
        <v>0</v>
      </c>
      <c r="G14" s="9"/>
      <c r="H14" s="9">
        <f t="shared" si="1"/>
        <v>0</v>
      </c>
      <c r="I14" s="9"/>
      <c r="J14" s="9">
        <f t="shared" si="2"/>
        <v>0</v>
      </c>
      <c r="K14" s="9">
        <f t="shared" si="3"/>
        <v>0</v>
      </c>
      <c r="L14" s="9">
        <f t="shared" si="4"/>
        <v>0</v>
      </c>
      <c r="M14" s="7" t="s">
        <v>47</v>
      </c>
      <c r="N14" s="2" t="s">
        <v>91</v>
      </c>
      <c r="O14" s="2" t="s">
        <v>47</v>
      </c>
      <c r="P14" s="2" t="s">
        <v>47</v>
      </c>
      <c r="Q14" s="2" t="s">
        <v>49</v>
      </c>
      <c r="R14" s="2" t="s">
        <v>54</v>
      </c>
      <c r="S14" s="2" t="s">
        <v>54</v>
      </c>
      <c r="T14" s="2" t="s">
        <v>55</v>
      </c>
      <c r="U14" s="3"/>
      <c r="V14" s="3"/>
      <c r="W14" s="3"/>
      <c r="X14" s="3">
        <v>1</v>
      </c>
      <c r="Y14" s="3">
        <v>2</v>
      </c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47</v>
      </c>
      <c r="AS14" s="2" t="s">
        <v>47</v>
      </c>
      <c r="AT14" s="3"/>
      <c r="AU14" s="2" t="s">
        <v>92</v>
      </c>
      <c r="AV14" s="3">
        <v>9</v>
      </c>
    </row>
    <row r="15" spans="1:48" ht="30" customHeight="1" x14ac:dyDescent="0.3">
      <c r="A15" s="7" t="s">
        <v>89</v>
      </c>
      <c r="B15" s="7" t="s">
        <v>93</v>
      </c>
      <c r="C15" s="7" t="s">
        <v>59</v>
      </c>
      <c r="D15" s="8">
        <v>338</v>
      </c>
      <c r="E15" s="9"/>
      <c r="F15" s="9">
        <f t="shared" si="0"/>
        <v>0</v>
      </c>
      <c r="G15" s="9"/>
      <c r="H15" s="9">
        <f t="shared" si="1"/>
        <v>0</v>
      </c>
      <c r="I15" s="9"/>
      <c r="J15" s="9">
        <f t="shared" si="2"/>
        <v>0</v>
      </c>
      <c r="K15" s="9">
        <f t="shared" si="3"/>
        <v>0</v>
      </c>
      <c r="L15" s="9">
        <f t="shared" si="4"/>
        <v>0</v>
      </c>
      <c r="M15" s="7" t="s">
        <v>47</v>
      </c>
      <c r="N15" s="2" t="s">
        <v>94</v>
      </c>
      <c r="O15" s="2" t="s">
        <v>47</v>
      </c>
      <c r="P15" s="2" t="s">
        <v>47</v>
      </c>
      <c r="Q15" s="2" t="s">
        <v>49</v>
      </c>
      <c r="R15" s="2" t="s">
        <v>54</v>
      </c>
      <c r="S15" s="2" t="s">
        <v>54</v>
      </c>
      <c r="T15" s="2" t="s">
        <v>55</v>
      </c>
      <c r="U15" s="3"/>
      <c r="V15" s="3"/>
      <c r="W15" s="3"/>
      <c r="X15" s="3">
        <v>1</v>
      </c>
      <c r="Y15" s="3">
        <v>2</v>
      </c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47</v>
      </c>
      <c r="AS15" s="2" t="s">
        <v>47</v>
      </c>
      <c r="AT15" s="3"/>
      <c r="AU15" s="2" t="s">
        <v>95</v>
      </c>
      <c r="AV15" s="3">
        <v>202</v>
      </c>
    </row>
    <row r="16" spans="1:48" ht="30" customHeight="1" x14ac:dyDescent="0.3">
      <c r="A16" s="7" t="s">
        <v>96</v>
      </c>
      <c r="B16" s="7" t="s">
        <v>97</v>
      </c>
      <c r="C16" s="7" t="s">
        <v>98</v>
      </c>
      <c r="D16" s="8">
        <v>1</v>
      </c>
      <c r="E16" s="9"/>
      <c r="F16" s="9">
        <f t="shared" si="0"/>
        <v>0</v>
      </c>
      <c r="G16" s="9"/>
      <c r="H16" s="9">
        <f t="shared" si="1"/>
        <v>0</v>
      </c>
      <c r="I16" s="9"/>
      <c r="J16" s="9">
        <f t="shared" si="2"/>
        <v>0</v>
      </c>
      <c r="K16" s="9">
        <f t="shared" si="3"/>
        <v>0</v>
      </c>
      <c r="L16" s="9">
        <f t="shared" si="4"/>
        <v>0</v>
      </c>
      <c r="M16" s="7" t="s">
        <v>47</v>
      </c>
      <c r="N16" s="2" t="s">
        <v>99</v>
      </c>
      <c r="O16" s="2" t="s">
        <v>47</v>
      </c>
      <c r="P16" s="2" t="s">
        <v>47</v>
      </c>
      <c r="Q16" s="2" t="s">
        <v>49</v>
      </c>
      <c r="R16" s="2" t="s">
        <v>54</v>
      </c>
      <c r="S16" s="2" t="s">
        <v>54</v>
      </c>
      <c r="T16" s="2" t="s">
        <v>54</v>
      </c>
      <c r="U16" s="3">
        <v>0</v>
      </c>
      <c r="V16" s="3">
        <v>0</v>
      </c>
      <c r="W16" s="3">
        <v>0.15</v>
      </c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47</v>
      </c>
      <c r="AS16" s="2" t="s">
        <v>47</v>
      </c>
      <c r="AT16" s="3"/>
      <c r="AU16" s="2" t="s">
        <v>100</v>
      </c>
      <c r="AV16" s="3">
        <v>226</v>
      </c>
    </row>
    <row r="17" spans="1:48" ht="30" customHeight="1" x14ac:dyDescent="0.3">
      <c r="A17" s="7" t="s">
        <v>101</v>
      </c>
      <c r="B17" s="7" t="s">
        <v>102</v>
      </c>
      <c r="C17" s="7" t="s">
        <v>98</v>
      </c>
      <c r="D17" s="8">
        <v>1</v>
      </c>
      <c r="E17" s="9"/>
      <c r="F17" s="9">
        <f t="shared" si="0"/>
        <v>0</v>
      </c>
      <c r="G17" s="9"/>
      <c r="H17" s="9">
        <f t="shared" si="1"/>
        <v>0</v>
      </c>
      <c r="I17" s="9"/>
      <c r="J17" s="9">
        <f t="shared" si="2"/>
        <v>0</v>
      </c>
      <c r="K17" s="9">
        <f t="shared" si="3"/>
        <v>0</v>
      </c>
      <c r="L17" s="9">
        <f t="shared" si="4"/>
        <v>0</v>
      </c>
      <c r="M17" s="7" t="s">
        <v>47</v>
      </c>
      <c r="N17" s="2" t="s">
        <v>103</v>
      </c>
      <c r="O17" s="2" t="s">
        <v>47</v>
      </c>
      <c r="P17" s="2" t="s">
        <v>47</v>
      </c>
      <c r="Q17" s="2" t="s">
        <v>49</v>
      </c>
      <c r="R17" s="2" t="s">
        <v>54</v>
      </c>
      <c r="S17" s="2" t="s">
        <v>54</v>
      </c>
      <c r="T17" s="2" t="s">
        <v>54</v>
      </c>
      <c r="U17" s="3">
        <v>0</v>
      </c>
      <c r="V17" s="3">
        <v>0</v>
      </c>
      <c r="W17" s="3">
        <v>0.02</v>
      </c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47</v>
      </c>
      <c r="AS17" s="2" t="s">
        <v>47</v>
      </c>
      <c r="AT17" s="3"/>
      <c r="AU17" s="2" t="s">
        <v>104</v>
      </c>
      <c r="AV17" s="3">
        <v>224</v>
      </c>
    </row>
    <row r="18" spans="1:48" ht="30" customHeight="1" x14ac:dyDescent="0.3">
      <c r="A18" s="7" t="s">
        <v>105</v>
      </c>
      <c r="B18" s="7" t="s">
        <v>106</v>
      </c>
      <c r="C18" s="7" t="s">
        <v>107</v>
      </c>
      <c r="D18" s="8">
        <v>113</v>
      </c>
      <c r="E18" s="9"/>
      <c r="F18" s="9">
        <f t="shared" si="0"/>
        <v>0</v>
      </c>
      <c r="G18" s="9"/>
      <c r="H18" s="9">
        <f t="shared" si="1"/>
        <v>0</v>
      </c>
      <c r="I18" s="9"/>
      <c r="J18" s="9">
        <f t="shared" si="2"/>
        <v>0</v>
      </c>
      <c r="K18" s="9">
        <f t="shared" si="3"/>
        <v>0</v>
      </c>
      <c r="L18" s="9">
        <f t="shared" si="4"/>
        <v>0</v>
      </c>
      <c r="M18" s="7"/>
      <c r="N18" s="2" t="s">
        <v>108</v>
      </c>
      <c r="O18" s="2" t="s">
        <v>47</v>
      </c>
      <c r="P18" s="2" t="s">
        <v>47</v>
      </c>
      <c r="Q18" s="2" t="s">
        <v>49</v>
      </c>
      <c r="R18" s="2" t="s">
        <v>55</v>
      </c>
      <c r="S18" s="2" t="s">
        <v>54</v>
      </c>
      <c r="T18" s="2" t="s">
        <v>54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47</v>
      </c>
      <c r="AS18" s="2" t="s">
        <v>47</v>
      </c>
      <c r="AT18" s="3"/>
      <c r="AU18" s="2" t="s">
        <v>109</v>
      </c>
      <c r="AV18" s="3">
        <v>10</v>
      </c>
    </row>
    <row r="19" spans="1:48" ht="30" customHeight="1" x14ac:dyDescent="0.3">
      <c r="A19" s="7" t="s">
        <v>110</v>
      </c>
      <c r="B19" s="7" t="s">
        <v>111</v>
      </c>
      <c r="C19" s="7" t="s">
        <v>107</v>
      </c>
      <c r="D19" s="8">
        <v>113</v>
      </c>
      <c r="E19" s="9"/>
      <c r="F19" s="9">
        <f t="shared" si="0"/>
        <v>0</v>
      </c>
      <c r="G19" s="9"/>
      <c r="H19" s="9">
        <f t="shared" si="1"/>
        <v>0</v>
      </c>
      <c r="I19" s="9"/>
      <c r="J19" s="9">
        <f t="shared" si="2"/>
        <v>0</v>
      </c>
      <c r="K19" s="9">
        <f t="shared" si="3"/>
        <v>0</v>
      </c>
      <c r="L19" s="9">
        <f t="shared" si="4"/>
        <v>0</v>
      </c>
      <c r="M19" s="7"/>
      <c r="N19" s="2" t="s">
        <v>112</v>
      </c>
      <c r="O19" s="2" t="s">
        <v>47</v>
      </c>
      <c r="P19" s="2" t="s">
        <v>47</v>
      </c>
      <c r="Q19" s="2" t="s">
        <v>49</v>
      </c>
      <c r="R19" s="2" t="s">
        <v>55</v>
      </c>
      <c r="S19" s="2" t="s">
        <v>54</v>
      </c>
      <c r="T19" s="2" t="s">
        <v>54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47</v>
      </c>
      <c r="AS19" s="2" t="s">
        <v>47</v>
      </c>
      <c r="AT19" s="3"/>
      <c r="AU19" s="2" t="s">
        <v>113</v>
      </c>
      <c r="AV19" s="3">
        <v>11</v>
      </c>
    </row>
    <row r="20" spans="1:48" ht="30" customHeight="1" x14ac:dyDescent="0.3">
      <c r="A20" s="7" t="s">
        <v>114</v>
      </c>
      <c r="B20" s="7" t="s">
        <v>115</v>
      </c>
      <c r="C20" s="7" t="s">
        <v>116</v>
      </c>
      <c r="D20" s="8">
        <v>29</v>
      </c>
      <c r="E20" s="9"/>
      <c r="F20" s="9">
        <f t="shared" si="0"/>
        <v>0</v>
      </c>
      <c r="G20" s="9"/>
      <c r="H20" s="9">
        <f t="shared" si="1"/>
        <v>0</v>
      </c>
      <c r="I20" s="9"/>
      <c r="J20" s="9">
        <f t="shared" si="2"/>
        <v>0</v>
      </c>
      <c r="K20" s="9">
        <f t="shared" si="3"/>
        <v>0</v>
      </c>
      <c r="L20" s="9">
        <f t="shared" si="4"/>
        <v>0</v>
      </c>
      <c r="M20" s="7"/>
      <c r="N20" s="2" t="s">
        <v>117</v>
      </c>
      <c r="O20" s="2" t="s">
        <v>47</v>
      </c>
      <c r="P20" s="2" t="s">
        <v>47</v>
      </c>
      <c r="Q20" s="2" t="s">
        <v>49</v>
      </c>
      <c r="R20" s="2" t="s">
        <v>55</v>
      </c>
      <c r="S20" s="2" t="s">
        <v>54</v>
      </c>
      <c r="T20" s="2" t="s">
        <v>54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47</v>
      </c>
      <c r="AS20" s="2" t="s">
        <v>47</v>
      </c>
      <c r="AT20" s="3"/>
      <c r="AU20" s="2" t="s">
        <v>118</v>
      </c>
      <c r="AV20" s="3">
        <v>12</v>
      </c>
    </row>
    <row r="21" spans="1:48" ht="30" customHeight="1" x14ac:dyDescent="0.3">
      <c r="A21" s="7" t="s">
        <v>114</v>
      </c>
      <c r="B21" s="7" t="s">
        <v>119</v>
      </c>
      <c r="C21" s="7" t="s">
        <v>116</v>
      </c>
      <c r="D21" s="8">
        <v>12</v>
      </c>
      <c r="E21" s="9"/>
      <c r="F21" s="9">
        <f t="shared" si="0"/>
        <v>0</v>
      </c>
      <c r="G21" s="9"/>
      <c r="H21" s="9">
        <f t="shared" si="1"/>
        <v>0</v>
      </c>
      <c r="I21" s="9"/>
      <c r="J21" s="9">
        <f t="shared" si="2"/>
        <v>0</v>
      </c>
      <c r="K21" s="9">
        <f t="shared" si="3"/>
        <v>0</v>
      </c>
      <c r="L21" s="9">
        <f t="shared" si="4"/>
        <v>0</v>
      </c>
      <c r="M21" s="7"/>
      <c r="N21" s="2" t="s">
        <v>120</v>
      </c>
      <c r="O21" s="2" t="s">
        <v>47</v>
      </c>
      <c r="P21" s="2" t="s">
        <v>47</v>
      </c>
      <c r="Q21" s="2" t="s">
        <v>49</v>
      </c>
      <c r="R21" s="2" t="s">
        <v>55</v>
      </c>
      <c r="S21" s="2" t="s">
        <v>54</v>
      </c>
      <c r="T21" s="2" t="s">
        <v>54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2" t="s">
        <v>47</v>
      </c>
      <c r="AS21" s="2" t="s">
        <v>47</v>
      </c>
      <c r="AT21" s="3"/>
      <c r="AU21" s="2" t="s">
        <v>121</v>
      </c>
      <c r="AV21" s="3">
        <v>203</v>
      </c>
    </row>
    <row r="22" spans="1:48" ht="30" customHeight="1" x14ac:dyDescent="0.3">
      <c r="A22" s="7" t="s">
        <v>122</v>
      </c>
      <c r="B22" s="7" t="s">
        <v>123</v>
      </c>
      <c r="C22" s="7" t="s">
        <v>116</v>
      </c>
      <c r="D22" s="8">
        <v>39</v>
      </c>
      <c r="E22" s="9"/>
      <c r="F22" s="9">
        <f t="shared" si="0"/>
        <v>0</v>
      </c>
      <c r="G22" s="9"/>
      <c r="H22" s="9">
        <f t="shared" si="1"/>
        <v>0</v>
      </c>
      <c r="I22" s="9"/>
      <c r="J22" s="9">
        <f t="shared" si="2"/>
        <v>0</v>
      </c>
      <c r="K22" s="9">
        <f t="shared" si="3"/>
        <v>0</v>
      </c>
      <c r="L22" s="9">
        <f t="shared" si="4"/>
        <v>0</v>
      </c>
      <c r="M22" s="7"/>
      <c r="N22" s="2" t="s">
        <v>124</v>
      </c>
      <c r="O22" s="2" t="s">
        <v>47</v>
      </c>
      <c r="P22" s="2" t="s">
        <v>47</v>
      </c>
      <c r="Q22" s="2" t="s">
        <v>49</v>
      </c>
      <c r="R22" s="2" t="s">
        <v>55</v>
      </c>
      <c r="S22" s="2" t="s">
        <v>54</v>
      </c>
      <c r="T22" s="2" t="s">
        <v>54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2" t="s">
        <v>47</v>
      </c>
      <c r="AS22" s="2" t="s">
        <v>47</v>
      </c>
      <c r="AT22" s="3"/>
      <c r="AU22" s="2" t="s">
        <v>125</v>
      </c>
      <c r="AV22" s="3">
        <v>13</v>
      </c>
    </row>
    <row r="23" spans="1:48" ht="30" customHeight="1" x14ac:dyDescent="0.3">
      <c r="A23" s="7" t="s">
        <v>126</v>
      </c>
      <c r="B23" s="7" t="s">
        <v>127</v>
      </c>
      <c r="C23" s="7" t="s">
        <v>59</v>
      </c>
      <c r="D23" s="8">
        <v>8</v>
      </c>
      <c r="E23" s="9"/>
      <c r="F23" s="9">
        <f t="shared" si="0"/>
        <v>0</v>
      </c>
      <c r="G23" s="9"/>
      <c r="H23" s="9">
        <f t="shared" si="1"/>
        <v>0</v>
      </c>
      <c r="I23" s="9"/>
      <c r="J23" s="9">
        <f t="shared" si="2"/>
        <v>0</v>
      </c>
      <c r="K23" s="9">
        <f t="shared" si="3"/>
        <v>0</v>
      </c>
      <c r="L23" s="9">
        <f t="shared" si="4"/>
        <v>0</v>
      </c>
      <c r="M23" s="7"/>
      <c r="N23" s="2" t="s">
        <v>128</v>
      </c>
      <c r="O23" s="2" t="s">
        <v>47</v>
      </c>
      <c r="P23" s="2" t="s">
        <v>47</v>
      </c>
      <c r="Q23" s="2" t="s">
        <v>49</v>
      </c>
      <c r="R23" s="2" t="s">
        <v>55</v>
      </c>
      <c r="S23" s="2" t="s">
        <v>54</v>
      </c>
      <c r="T23" s="2" t="s">
        <v>54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2" t="s">
        <v>47</v>
      </c>
      <c r="AS23" s="2" t="s">
        <v>47</v>
      </c>
      <c r="AT23" s="3"/>
      <c r="AU23" s="2" t="s">
        <v>129</v>
      </c>
      <c r="AV23" s="3">
        <v>30</v>
      </c>
    </row>
    <row r="24" spans="1:48" ht="30" customHeight="1" x14ac:dyDescent="0.3">
      <c r="A24" s="7" t="s">
        <v>130</v>
      </c>
      <c r="B24" s="7" t="s">
        <v>131</v>
      </c>
      <c r="C24" s="7" t="s">
        <v>116</v>
      </c>
      <c r="D24" s="8">
        <v>5</v>
      </c>
      <c r="E24" s="9"/>
      <c r="F24" s="9">
        <f t="shared" si="0"/>
        <v>0</v>
      </c>
      <c r="G24" s="9"/>
      <c r="H24" s="9">
        <f t="shared" si="1"/>
        <v>0</v>
      </c>
      <c r="I24" s="9"/>
      <c r="J24" s="9">
        <f t="shared" si="2"/>
        <v>0</v>
      </c>
      <c r="K24" s="9">
        <f t="shared" si="3"/>
        <v>0</v>
      </c>
      <c r="L24" s="9">
        <f t="shared" si="4"/>
        <v>0</v>
      </c>
      <c r="M24" s="7"/>
      <c r="N24" s="2" t="s">
        <v>132</v>
      </c>
      <c r="O24" s="2" t="s">
        <v>47</v>
      </c>
      <c r="P24" s="2" t="s">
        <v>47</v>
      </c>
      <c r="Q24" s="2" t="s">
        <v>49</v>
      </c>
      <c r="R24" s="2" t="s">
        <v>55</v>
      </c>
      <c r="S24" s="2" t="s">
        <v>54</v>
      </c>
      <c r="T24" s="2" t="s">
        <v>54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2" t="s">
        <v>47</v>
      </c>
      <c r="AS24" s="2" t="s">
        <v>47</v>
      </c>
      <c r="AT24" s="3"/>
      <c r="AU24" s="2" t="s">
        <v>133</v>
      </c>
      <c r="AV24" s="3">
        <v>94</v>
      </c>
    </row>
    <row r="25" spans="1:48" ht="30" customHeight="1" x14ac:dyDescent="0.3">
      <c r="A25" s="7" t="s">
        <v>134</v>
      </c>
      <c r="B25" s="7" t="s">
        <v>135</v>
      </c>
      <c r="C25" s="7" t="s">
        <v>136</v>
      </c>
      <c r="D25" s="8">
        <v>1</v>
      </c>
      <c r="E25" s="9"/>
      <c r="F25" s="9">
        <f t="shared" si="0"/>
        <v>0</v>
      </c>
      <c r="G25" s="9"/>
      <c r="H25" s="9">
        <f t="shared" si="1"/>
        <v>0</v>
      </c>
      <c r="I25" s="9"/>
      <c r="J25" s="9">
        <f t="shared" si="2"/>
        <v>0</v>
      </c>
      <c r="K25" s="9">
        <f t="shared" si="3"/>
        <v>0</v>
      </c>
      <c r="L25" s="9">
        <f t="shared" si="4"/>
        <v>0</v>
      </c>
      <c r="M25" s="7" t="s">
        <v>47</v>
      </c>
      <c r="N25" s="2" t="s">
        <v>137</v>
      </c>
      <c r="O25" s="2" t="s">
        <v>47</v>
      </c>
      <c r="P25" s="2" t="s">
        <v>47</v>
      </c>
      <c r="Q25" s="2" t="s">
        <v>49</v>
      </c>
      <c r="R25" s="2" t="s">
        <v>54</v>
      </c>
      <c r="S25" s="2" t="s">
        <v>54</v>
      </c>
      <c r="T25" s="2" t="s">
        <v>55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2" t="s">
        <v>47</v>
      </c>
      <c r="AS25" s="2" t="s">
        <v>47</v>
      </c>
      <c r="AT25" s="3"/>
      <c r="AU25" s="2" t="s">
        <v>138</v>
      </c>
      <c r="AV25" s="3">
        <v>15</v>
      </c>
    </row>
    <row r="26" spans="1:48" ht="30" customHeight="1" x14ac:dyDescent="0.3">
      <c r="A26" s="7" t="s">
        <v>139</v>
      </c>
      <c r="B26" s="7" t="s">
        <v>140</v>
      </c>
      <c r="C26" s="7" t="s">
        <v>136</v>
      </c>
      <c r="D26" s="8">
        <v>24</v>
      </c>
      <c r="E26" s="9"/>
      <c r="F26" s="9">
        <f t="shared" si="0"/>
        <v>0</v>
      </c>
      <c r="G26" s="9"/>
      <c r="H26" s="9">
        <f t="shared" si="1"/>
        <v>0</v>
      </c>
      <c r="I26" s="9"/>
      <c r="J26" s="9">
        <f t="shared" si="2"/>
        <v>0</v>
      </c>
      <c r="K26" s="9">
        <f t="shared" si="3"/>
        <v>0</v>
      </c>
      <c r="L26" s="9">
        <f t="shared" si="4"/>
        <v>0</v>
      </c>
      <c r="M26" s="7" t="s">
        <v>47</v>
      </c>
      <c r="N26" s="2" t="s">
        <v>141</v>
      </c>
      <c r="O26" s="2" t="s">
        <v>47</v>
      </c>
      <c r="P26" s="2" t="s">
        <v>47</v>
      </c>
      <c r="Q26" s="2" t="s">
        <v>49</v>
      </c>
      <c r="R26" s="2" t="s">
        <v>54</v>
      </c>
      <c r="S26" s="2" t="s">
        <v>54</v>
      </c>
      <c r="T26" s="2" t="s">
        <v>55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2" t="s">
        <v>47</v>
      </c>
      <c r="AS26" s="2" t="s">
        <v>47</v>
      </c>
      <c r="AT26" s="3"/>
      <c r="AU26" s="2" t="s">
        <v>142</v>
      </c>
      <c r="AV26" s="3">
        <v>16</v>
      </c>
    </row>
    <row r="27" spans="1:48" ht="30" customHeight="1" x14ac:dyDescent="0.3">
      <c r="A27" s="7" t="s">
        <v>143</v>
      </c>
      <c r="B27" s="7" t="s">
        <v>144</v>
      </c>
      <c r="C27" s="7" t="s">
        <v>136</v>
      </c>
      <c r="D27" s="8">
        <v>1</v>
      </c>
      <c r="E27" s="9"/>
      <c r="F27" s="9">
        <f t="shared" si="0"/>
        <v>0</v>
      </c>
      <c r="G27" s="9"/>
      <c r="H27" s="9">
        <f t="shared" si="1"/>
        <v>0</v>
      </c>
      <c r="I27" s="9"/>
      <c r="J27" s="9">
        <f t="shared" si="2"/>
        <v>0</v>
      </c>
      <c r="K27" s="9">
        <f t="shared" si="3"/>
        <v>0</v>
      </c>
      <c r="L27" s="9">
        <f t="shared" si="4"/>
        <v>0</v>
      </c>
      <c r="M27" s="7" t="s">
        <v>47</v>
      </c>
      <c r="N27" s="2" t="s">
        <v>145</v>
      </c>
      <c r="O27" s="2" t="s">
        <v>47</v>
      </c>
      <c r="P27" s="2" t="s">
        <v>47</v>
      </c>
      <c r="Q27" s="2" t="s">
        <v>49</v>
      </c>
      <c r="R27" s="2" t="s">
        <v>54</v>
      </c>
      <c r="S27" s="2" t="s">
        <v>54</v>
      </c>
      <c r="T27" s="2" t="s">
        <v>55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2" t="s">
        <v>47</v>
      </c>
      <c r="AS27" s="2" t="s">
        <v>47</v>
      </c>
      <c r="AT27" s="3"/>
      <c r="AU27" s="2" t="s">
        <v>146</v>
      </c>
      <c r="AV27" s="3">
        <v>17</v>
      </c>
    </row>
    <row r="28" spans="1:48" ht="30" customHeight="1" x14ac:dyDescent="0.3">
      <c r="A28" s="7" t="s">
        <v>147</v>
      </c>
      <c r="B28" s="7" t="s">
        <v>148</v>
      </c>
      <c r="C28" s="7" t="s">
        <v>136</v>
      </c>
      <c r="D28" s="8">
        <v>1</v>
      </c>
      <c r="E28" s="9"/>
      <c r="F28" s="9">
        <f t="shared" si="0"/>
        <v>0</v>
      </c>
      <c r="G28" s="9"/>
      <c r="H28" s="9">
        <f t="shared" si="1"/>
        <v>0</v>
      </c>
      <c r="I28" s="9"/>
      <c r="J28" s="9">
        <f t="shared" si="2"/>
        <v>0</v>
      </c>
      <c r="K28" s="9">
        <f t="shared" si="3"/>
        <v>0</v>
      </c>
      <c r="L28" s="9">
        <f t="shared" si="4"/>
        <v>0</v>
      </c>
      <c r="M28" s="7" t="s">
        <v>47</v>
      </c>
      <c r="N28" s="2" t="s">
        <v>149</v>
      </c>
      <c r="O28" s="2" t="s">
        <v>47</v>
      </c>
      <c r="P28" s="2" t="s">
        <v>47</v>
      </c>
      <c r="Q28" s="2" t="s">
        <v>49</v>
      </c>
      <c r="R28" s="2" t="s">
        <v>54</v>
      </c>
      <c r="S28" s="2" t="s">
        <v>54</v>
      </c>
      <c r="T28" s="2" t="s">
        <v>55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47</v>
      </c>
      <c r="AS28" s="2" t="s">
        <v>47</v>
      </c>
      <c r="AT28" s="3"/>
      <c r="AU28" s="2" t="s">
        <v>150</v>
      </c>
      <c r="AV28" s="3">
        <v>19</v>
      </c>
    </row>
    <row r="29" spans="1:48" ht="30" customHeight="1" x14ac:dyDescent="0.3">
      <c r="A29" s="7" t="s">
        <v>147</v>
      </c>
      <c r="B29" s="7" t="s">
        <v>135</v>
      </c>
      <c r="C29" s="7" t="s">
        <v>136</v>
      </c>
      <c r="D29" s="8">
        <v>1</v>
      </c>
      <c r="E29" s="9"/>
      <c r="F29" s="9">
        <f t="shared" si="0"/>
        <v>0</v>
      </c>
      <c r="G29" s="9"/>
      <c r="H29" s="9">
        <f t="shared" si="1"/>
        <v>0</v>
      </c>
      <c r="I29" s="9"/>
      <c r="J29" s="9">
        <f t="shared" si="2"/>
        <v>0</v>
      </c>
      <c r="K29" s="9">
        <f t="shared" si="3"/>
        <v>0</v>
      </c>
      <c r="L29" s="9">
        <f t="shared" si="4"/>
        <v>0</v>
      </c>
      <c r="M29" s="7" t="s">
        <v>47</v>
      </c>
      <c r="N29" s="2" t="s">
        <v>151</v>
      </c>
      <c r="O29" s="2" t="s">
        <v>47</v>
      </c>
      <c r="P29" s="2" t="s">
        <v>47</v>
      </c>
      <c r="Q29" s="2" t="s">
        <v>49</v>
      </c>
      <c r="R29" s="2" t="s">
        <v>54</v>
      </c>
      <c r="S29" s="2" t="s">
        <v>54</v>
      </c>
      <c r="T29" s="2" t="s">
        <v>55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47</v>
      </c>
      <c r="AS29" s="2" t="s">
        <v>47</v>
      </c>
      <c r="AT29" s="3"/>
      <c r="AU29" s="2" t="s">
        <v>152</v>
      </c>
      <c r="AV29" s="3">
        <v>18</v>
      </c>
    </row>
    <row r="30" spans="1:48" ht="30" customHeight="1" x14ac:dyDescent="0.3">
      <c r="A30" s="7" t="s">
        <v>153</v>
      </c>
      <c r="B30" s="7" t="s">
        <v>154</v>
      </c>
      <c r="C30" s="7" t="s">
        <v>155</v>
      </c>
      <c r="D30" s="8">
        <v>28.11</v>
      </c>
      <c r="E30" s="9"/>
      <c r="F30" s="9">
        <f t="shared" si="0"/>
        <v>0</v>
      </c>
      <c r="G30" s="9"/>
      <c r="H30" s="9">
        <f t="shared" si="1"/>
        <v>0</v>
      </c>
      <c r="I30" s="9"/>
      <c r="J30" s="9">
        <f t="shared" si="2"/>
        <v>0</v>
      </c>
      <c r="K30" s="9">
        <f t="shared" si="3"/>
        <v>0</v>
      </c>
      <c r="L30" s="9">
        <f t="shared" si="4"/>
        <v>0</v>
      </c>
      <c r="M30" s="7" t="s">
        <v>47</v>
      </c>
      <c r="N30" s="2" t="s">
        <v>156</v>
      </c>
      <c r="O30" s="2" t="s">
        <v>47</v>
      </c>
      <c r="P30" s="2" t="s">
        <v>47</v>
      </c>
      <c r="Q30" s="2" t="s">
        <v>49</v>
      </c>
      <c r="R30" s="2" t="s">
        <v>54</v>
      </c>
      <c r="S30" s="2" t="s">
        <v>54</v>
      </c>
      <c r="T30" s="2" t="s">
        <v>55</v>
      </c>
      <c r="U30" s="3"/>
      <c r="V30" s="3"/>
      <c r="W30" s="3"/>
      <c r="X30" s="3"/>
      <c r="Y30" s="3"/>
      <c r="Z30" s="3">
        <v>3</v>
      </c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47</v>
      </c>
      <c r="AS30" s="2" t="s">
        <v>47</v>
      </c>
      <c r="AT30" s="3"/>
      <c r="AU30" s="2" t="s">
        <v>157</v>
      </c>
      <c r="AV30" s="3">
        <v>216</v>
      </c>
    </row>
    <row r="31" spans="1:48" ht="30" customHeight="1" x14ac:dyDescent="0.3">
      <c r="A31" s="7" t="s">
        <v>158</v>
      </c>
      <c r="B31" s="7" t="s">
        <v>154</v>
      </c>
      <c r="C31" s="7" t="s">
        <v>155</v>
      </c>
      <c r="D31" s="8">
        <v>2.25</v>
      </c>
      <c r="E31" s="9"/>
      <c r="F31" s="9">
        <f t="shared" si="0"/>
        <v>0</v>
      </c>
      <c r="G31" s="9"/>
      <c r="H31" s="9">
        <f t="shared" si="1"/>
        <v>0</v>
      </c>
      <c r="I31" s="9"/>
      <c r="J31" s="9">
        <f t="shared" si="2"/>
        <v>0</v>
      </c>
      <c r="K31" s="9">
        <f t="shared" si="3"/>
        <v>0</v>
      </c>
      <c r="L31" s="9">
        <f t="shared" si="4"/>
        <v>0</v>
      </c>
      <c r="M31" s="7" t="s">
        <v>47</v>
      </c>
      <c r="N31" s="2" t="s">
        <v>159</v>
      </c>
      <c r="O31" s="2" t="s">
        <v>47</v>
      </c>
      <c r="P31" s="2" t="s">
        <v>47</v>
      </c>
      <c r="Q31" s="2" t="s">
        <v>49</v>
      </c>
      <c r="R31" s="2" t="s">
        <v>54</v>
      </c>
      <c r="S31" s="2" t="s">
        <v>54</v>
      </c>
      <c r="T31" s="2" t="s">
        <v>55</v>
      </c>
      <c r="U31" s="3"/>
      <c r="V31" s="3"/>
      <c r="W31" s="3"/>
      <c r="X31" s="3"/>
      <c r="Y31" s="3"/>
      <c r="Z31" s="3">
        <v>3</v>
      </c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47</v>
      </c>
      <c r="AS31" s="2" t="s">
        <v>47</v>
      </c>
      <c r="AT31" s="3"/>
      <c r="AU31" s="2" t="s">
        <v>160</v>
      </c>
      <c r="AV31" s="3">
        <v>217</v>
      </c>
    </row>
    <row r="32" spans="1:48" ht="30" customHeight="1" x14ac:dyDescent="0.3">
      <c r="A32" s="7" t="s">
        <v>161</v>
      </c>
      <c r="B32" s="7" t="s">
        <v>154</v>
      </c>
      <c r="C32" s="7" t="s">
        <v>155</v>
      </c>
      <c r="D32" s="8">
        <v>0.08</v>
      </c>
      <c r="E32" s="9"/>
      <c r="F32" s="9">
        <f t="shared" si="0"/>
        <v>0</v>
      </c>
      <c r="G32" s="9"/>
      <c r="H32" s="9">
        <f t="shared" si="1"/>
        <v>0</v>
      </c>
      <c r="I32" s="9"/>
      <c r="J32" s="9">
        <f t="shared" si="2"/>
        <v>0</v>
      </c>
      <c r="K32" s="9">
        <f t="shared" si="3"/>
        <v>0</v>
      </c>
      <c r="L32" s="9">
        <f t="shared" si="4"/>
        <v>0</v>
      </c>
      <c r="M32" s="7" t="s">
        <v>47</v>
      </c>
      <c r="N32" s="2" t="s">
        <v>162</v>
      </c>
      <c r="O32" s="2" t="s">
        <v>47</v>
      </c>
      <c r="P32" s="2" t="s">
        <v>47</v>
      </c>
      <c r="Q32" s="2" t="s">
        <v>49</v>
      </c>
      <c r="R32" s="2" t="s">
        <v>54</v>
      </c>
      <c r="S32" s="2" t="s">
        <v>54</v>
      </c>
      <c r="T32" s="2" t="s">
        <v>55</v>
      </c>
      <c r="U32" s="3"/>
      <c r="V32" s="3"/>
      <c r="W32" s="3"/>
      <c r="X32" s="3"/>
      <c r="Y32" s="3"/>
      <c r="Z32" s="3">
        <v>3</v>
      </c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47</v>
      </c>
      <c r="AS32" s="2" t="s">
        <v>47</v>
      </c>
      <c r="AT32" s="3"/>
      <c r="AU32" s="2" t="s">
        <v>163</v>
      </c>
      <c r="AV32" s="3">
        <v>218</v>
      </c>
    </row>
    <row r="33" spans="1:48" ht="30" customHeight="1" x14ac:dyDescent="0.3">
      <c r="A33" s="7" t="s">
        <v>164</v>
      </c>
      <c r="B33" s="7" t="s">
        <v>154</v>
      </c>
      <c r="C33" s="7" t="s">
        <v>155</v>
      </c>
      <c r="D33" s="8">
        <v>0.3</v>
      </c>
      <c r="E33" s="9"/>
      <c r="F33" s="9">
        <f t="shared" si="0"/>
        <v>0</v>
      </c>
      <c r="G33" s="9"/>
      <c r="H33" s="9">
        <f t="shared" si="1"/>
        <v>0</v>
      </c>
      <c r="I33" s="9"/>
      <c r="J33" s="9">
        <f t="shared" si="2"/>
        <v>0</v>
      </c>
      <c r="K33" s="9">
        <f t="shared" si="3"/>
        <v>0</v>
      </c>
      <c r="L33" s="9">
        <f t="shared" si="4"/>
        <v>0</v>
      </c>
      <c r="M33" s="7" t="s">
        <v>47</v>
      </c>
      <c r="N33" s="2" t="s">
        <v>165</v>
      </c>
      <c r="O33" s="2" t="s">
        <v>47</v>
      </c>
      <c r="P33" s="2" t="s">
        <v>47</v>
      </c>
      <c r="Q33" s="2" t="s">
        <v>49</v>
      </c>
      <c r="R33" s="2" t="s">
        <v>54</v>
      </c>
      <c r="S33" s="2" t="s">
        <v>54</v>
      </c>
      <c r="T33" s="2" t="s">
        <v>55</v>
      </c>
      <c r="U33" s="3"/>
      <c r="V33" s="3"/>
      <c r="W33" s="3"/>
      <c r="X33" s="3"/>
      <c r="Y33" s="3"/>
      <c r="Z33" s="3">
        <v>3</v>
      </c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47</v>
      </c>
      <c r="AS33" s="2" t="s">
        <v>47</v>
      </c>
      <c r="AT33" s="3"/>
      <c r="AU33" s="2" t="s">
        <v>166</v>
      </c>
      <c r="AV33" s="3">
        <v>219</v>
      </c>
    </row>
    <row r="34" spans="1:48" ht="30" customHeight="1" x14ac:dyDescent="0.3">
      <c r="A34" s="7" t="s">
        <v>167</v>
      </c>
      <c r="B34" s="7" t="s">
        <v>154</v>
      </c>
      <c r="C34" s="7" t="s">
        <v>155</v>
      </c>
      <c r="D34" s="8">
        <v>0.56999999999999995</v>
      </c>
      <c r="E34" s="9"/>
      <c r="F34" s="9">
        <f t="shared" si="0"/>
        <v>0</v>
      </c>
      <c r="G34" s="9"/>
      <c r="H34" s="9">
        <f t="shared" si="1"/>
        <v>0</v>
      </c>
      <c r="I34" s="9"/>
      <c r="J34" s="9">
        <f t="shared" si="2"/>
        <v>0</v>
      </c>
      <c r="K34" s="9">
        <f t="shared" si="3"/>
        <v>0</v>
      </c>
      <c r="L34" s="9">
        <f t="shared" si="4"/>
        <v>0</v>
      </c>
      <c r="M34" s="7" t="s">
        <v>47</v>
      </c>
      <c r="N34" s="2" t="s">
        <v>168</v>
      </c>
      <c r="O34" s="2" t="s">
        <v>47</v>
      </c>
      <c r="P34" s="2" t="s">
        <v>47</v>
      </c>
      <c r="Q34" s="2" t="s">
        <v>49</v>
      </c>
      <c r="R34" s="2" t="s">
        <v>54</v>
      </c>
      <c r="S34" s="2" t="s">
        <v>54</v>
      </c>
      <c r="T34" s="2" t="s">
        <v>55</v>
      </c>
      <c r="U34" s="3"/>
      <c r="V34" s="3"/>
      <c r="W34" s="3"/>
      <c r="X34" s="3"/>
      <c r="Y34" s="3"/>
      <c r="Z34" s="3">
        <v>3</v>
      </c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47</v>
      </c>
      <c r="AS34" s="2" t="s">
        <v>47</v>
      </c>
      <c r="AT34" s="3"/>
      <c r="AU34" s="2" t="s">
        <v>169</v>
      </c>
      <c r="AV34" s="3">
        <v>220</v>
      </c>
    </row>
    <row r="35" spans="1:48" ht="30" customHeight="1" x14ac:dyDescent="0.3">
      <c r="A35" s="7" t="s">
        <v>170</v>
      </c>
      <c r="B35" s="7" t="s">
        <v>154</v>
      </c>
      <c r="C35" s="7" t="s">
        <v>155</v>
      </c>
      <c r="D35" s="8">
        <v>6.22</v>
      </c>
      <c r="E35" s="9"/>
      <c r="F35" s="9">
        <f t="shared" si="0"/>
        <v>0</v>
      </c>
      <c r="G35" s="9"/>
      <c r="H35" s="9">
        <f t="shared" si="1"/>
        <v>0</v>
      </c>
      <c r="I35" s="9"/>
      <c r="J35" s="9">
        <f t="shared" si="2"/>
        <v>0</v>
      </c>
      <c r="K35" s="9">
        <f t="shared" si="3"/>
        <v>0</v>
      </c>
      <c r="L35" s="9">
        <f t="shared" si="4"/>
        <v>0</v>
      </c>
      <c r="M35" s="7" t="s">
        <v>47</v>
      </c>
      <c r="N35" s="2" t="s">
        <v>171</v>
      </c>
      <c r="O35" s="2" t="s">
        <v>47</v>
      </c>
      <c r="P35" s="2" t="s">
        <v>47</v>
      </c>
      <c r="Q35" s="2" t="s">
        <v>49</v>
      </c>
      <c r="R35" s="2" t="s">
        <v>54</v>
      </c>
      <c r="S35" s="2" t="s">
        <v>54</v>
      </c>
      <c r="T35" s="2" t="s">
        <v>55</v>
      </c>
      <c r="U35" s="3"/>
      <c r="V35" s="3"/>
      <c r="W35" s="3"/>
      <c r="X35" s="3"/>
      <c r="Y35" s="3"/>
      <c r="Z35" s="3">
        <v>3</v>
      </c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47</v>
      </c>
      <c r="AS35" s="2" t="s">
        <v>47</v>
      </c>
      <c r="AT35" s="3"/>
      <c r="AU35" s="2" t="s">
        <v>172</v>
      </c>
      <c r="AV35" s="3">
        <v>221</v>
      </c>
    </row>
    <row r="36" spans="1:48" ht="30" customHeight="1" x14ac:dyDescent="0.3">
      <c r="A36" s="7" t="s">
        <v>173</v>
      </c>
      <c r="B36" s="7" t="s">
        <v>154</v>
      </c>
      <c r="C36" s="7" t="s">
        <v>155</v>
      </c>
      <c r="D36" s="8">
        <v>15.03</v>
      </c>
      <c r="E36" s="9"/>
      <c r="F36" s="9">
        <f t="shared" si="0"/>
        <v>0</v>
      </c>
      <c r="G36" s="9"/>
      <c r="H36" s="9">
        <f t="shared" si="1"/>
        <v>0</v>
      </c>
      <c r="I36" s="9"/>
      <c r="J36" s="9">
        <f t="shared" si="2"/>
        <v>0</v>
      </c>
      <c r="K36" s="9">
        <f t="shared" si="3"/>
        <v>0</v>
      </c>
      <c r="L36" s="9">
        <f t="shared" si="4"/>
        <v>0</v>
      </c>
      <c r="M36" s="7" t="s">
        <v>47</v>
      </c>
      <c r="N36" s="2" t="s">
        <v>174</v>
      </c>
      <c r="O36" s="2" t="s">
        <v>47</v>
      </c>
      <c r="P36" s="2" t="s">
        <v>47</v>
      </c>
      <c r="Q36" s="2" t="s">
        <v>49</v>
      </c>
      <c r="R36" s="2" t="s">
        <v>54</v>
      </c>
      <c r="S36" s="2" t="s">
        <v>54</v>
      </c>
      <c r="T36" s="2" t="s">
        <v>55</v>
      </c>
      <c r="U36" s="3"/>
      <c r="V36" s="3"/>
      <c r="W36" s="3"/>
      <c r="X36" s="3"/>
      <c r="Y36" s="3"/>
      <c r="Z36" s="3">
        <v>3</v>
      </c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47</v>
      </c>
      <c r="AS36" s="2" t="s">
        <v>47</v>
      </c>
      <c r="AT36" s="3"/>
      <c r="AU36" s="2" t="s">
        <v>175</v>
      </c>
      <c r="AV36" s="3">
        <v>222</v>
      </c>
    </row>
    <row r="37" spans="1:48" ht="30" customHeight="1" x14ac:dyDescent="0.3">
      <c r="A37" s="7" t="s">
        <v>176</v>
      </c>
      <c r="B37" s="7" t="s">
        <v>177</v>
      </c>
      <c r="C37" s="7" t="s">
        <v>155</v>
      </c>
      <c r="D37" s="8">
        <v>11.03</v>
      </c>
      <c r="E37" s="9"/>
      <c r="F37" s="9">
        <f t="shared" si="0"/>
        <v>0</v>
      </c>
      <c r="G37" s="9"/>
      <c r="H37" s="9">
        <f t="shared" si="1"/>
        <v>0</v>
      </c>
      <c r="I37" s="9"/>
      <c r="J37" s="9">
        <f t="shared" si="2"/>
        <v>0</v>
      </c>
      <c r="K37" s="9">
        <f t="shared" si="3"/>
        <v>0</v>
      </c>
      <c r="L37" s="9">
        <f t="shared" si="4"/>
        <v>0</v>
      </c>
      <c r="M37" s="7" t="s">
        <v>47</v>
      </c>
      <c r="N37" s="2" t="s">
        <v>178</v>
      </c>
      <c r="O37" s="2" t="s">
        <v>47</v>
      </c>
      <c r="P37" s="2" t="s">
        <v>47</v>
      </c>
      <c r="Q37" s="2" t="s">
        <v>49</v>
      </c>
      <c r="R37" s="2" t="s">
        <v>54</v>
      </c>
      <c r="S37" s="2" t="s">
        <v>54</v>
      </c>
      <c r="T37" s="2" t="s">
        <v>55</v>
      </c>
      <c r="U37" s="3"/>
      <c r="V37" s="3"/>
      <c r="W37" s="3"/>
      <c r="X37" s="3"/>
      <c r="Y37" s="3"/>
      <c r="Z37" s="3">
        <v>3</v>
      </c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47</v>
      </c>
      <c r="AS37" s="2" t="s">
        <v>47</v>
      </c>
      <c r="AT37" s="3"/>
      <c r="AU37" s="2" t="s">
        <v>179</v>
      </c>
      <c r="AV37" s="3">
        <v>223</v>
      </c>
    </row>
    <row r="38" spans="1:48" ht="30" customHeight="1" x14ac:dyDescent="0.3">
      <c r="A38" s="7" t="s">
        <v>180</v>
      </c>
      <c r="B38" s="7" t="s">
        <v>181</v>
      </c>
      <c r="C38" s="7" t="s">
        <v>98</v>
      </c>
      <c r="D38" s="8">
        <v>1</v>
      </c>
      <c r="E38" s="9"/>
      <c r="F38" s="9">
        <f t="shared" si="0"/>
        <v>0</v>
      </c>
      <c r="G38" s="9"/>
      <c r="H38" s="9">
        <f t="shared" si="1"/>
        <v>0</v>
      </c>
      <c r="I38" s="9"/>
      <c r="J38" s="9">
        <f t="shared" si="2"/>
        <v>0</v>
      </c>
      <c r="K38" s="9">
        <f t="shared" si="3"/>
        <v>0</v>
      </c>
      <c r="L38" s="9">
        <f t="shared" si="4"/>
        <v>0</v>
      </c>
      <c r="M38" s="7" t="s">
        <v>47</v>
      </c>
      <c r="N38" s="2" t="s">
        <v>182</v>
      </c>
      <c r="O38" s="2" t="s">
        <v>47</v>
      </c>
      <c r="P38" s="2" t="s">
        <v>47</v>
      </c>
      <c r="Q38" s="2" t="s">
        <v>49</v>
      </c>
      <c r="R38" s="2" t="s">
        <v>54</v>
      </c>
      <c r="S38" s="2" t="s">
        <v>54</v>
      </c>
      <c r="T38" s="2" t="s">
        <v>54</v>
      </c>
      <c r="U38" s="3">
        <v>1</v>
      </c>
      <c r="V38" s="3">
        <v>0</v>
      </c>
      <c r="W38" s="3">
        <v>0.03</v>
      </c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47</v>
      </c>
      <c r="AS38" s="2" t="s">
        <v>47</v>
      </c>
      <c r="AT38" s="3"/>
      <c r="AU38" s="2" t="s">
        <v>183</v>
      </c>
      <c r="AV38" s="3">
        <v>225</v>
      </c>
    </row>
    <row r="39" spans="1:48" ht="30" customHeight="1" x14ac:dyDescent="0.3">
      <c r="A39" s="7" t="s">
        <v>184</v>
      </c>
      <c r="B39" s="8"/>
      <c r="C39" s="8"/>
      <c r="D39" s="8"/>
      <c r="E39" s="8"/>
      <c r="F39" s="9">
        <f>SUM(F5:F38)</f>
        <v>0</v>
      </c>
      <c r="G39" s="8"/>
      <c r="H39" s="9">
        <f>SUM(H5:H38)</f>
        <v>0</v>
      </c>
      <c r="I39" s="8"/>
      <c r="J39" s="9">
        <f>SUM(J5:J38)</f>
        <v>0</v>
      </c>
      <c r="K39" s="8"/>
      <c r="L39" s="9">
        <f>SUM(L5:L38)</f>
        <v>0</v>
      </c>
      <c r="M39" s="8"/>
      <c r="N39" t="s">
        <v>185</v>
      </c>
    </row>
    <row r="40" spans="1:48" ht="30" customHeight="1" x14ac:dyDescent="0.3">
      <c r="A40" s="14"/>
      <c r="B40" s="17"/>
      <c r="C40" s="17"/>
      <c r="D40" s="17"/>
      <c r="E40" s="17"/>
      <c r="F40" s="16"/>
      <c r="G40" s="17"/>
      <c r="H40" s="16"/>
      <c r="I40" s="17"/>
      <c r="J40" s="16"/>
      <c r="K40" s="17"/>
      <c r="L40" s="16"/>
      <c r="M40" s="17"/>
    </row>
    <row r="41" spans="1:48" ht="30" customHeight="1" x14ac:dyDescent="0.3">
      <c r="A41" s="7" t="s">
        <v>186</v>
      </c>
      <c r="B41" s="7" t="s">
        <v>47</v>
      </c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3"/>
      <c r="O41" s="3"/>
      <c r="P41" s="3"/>
      <c r="Q41" s="2" t="s">
        <v>187</v>
      </c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</row>
    <row r="42" spans="1:48" ht="30" customHeight="1" x14ac:dyDescent="0.3">
      <c r="A42" s="7" t="s">
        <v>188</v>
      </c>
      <c r="B42" s="7" t="s">
        <v>189</v>
      </c>
      <c r="C42" s="7" t="s">
        <v>190</v>
      </c>
      <c r="D42" s="8">
        <v>7</v>
      </c>
      <c r="E42" s="9"/>
      <c r="F42" s="9">
        <f>TRUNC(E42*D42, 0)</f>
        <v>0</v>
      </c>
      <c r="G42" s="9"/>
      <c r="H42" s="9">
        <f>TRUNC(G42*D42, 0)</f>
        <v>0</v>
      </c>
      <c r="I42" s="9"/>
      <c r="J42" s="9">
        <f>TRUNC(I42*D42, 0)</f>
        <v>0</v>
      </c>
      <c r="K42" s="9">
        <f t="shared" ref="K42:L44" si="5">TRUNC(E42+G42+I42, 0)</f>
        <v>0</v>
      </c>
      <c r="L42" s="9">
        <f t="shared" si="5"/>
        <v>0</v>
      </c>
      <c r="M42" s="7" t="s">
        <v>47</v>
      </c>
      <c r="N42" s="2" t="s">
        <v>191</v>
      </c>
      <c r="O42" s="2" t="s">
        <v>47</v>
      </c>
      <c r="P42" s="2" t="s">
        <v>47</v>
      </c>
      <c r="Q42" s="2" t="s">
        <v>187</v>
      </c>
      <c r="R42" s="2" t="s">
        <v>54</v>
      </c>
      <c r="S42" s="2" t="s">
        <v>54</v>
      </c>
      <c r="T42" s="2" t="s">
        <v>55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2" t="s">
        <v>47</v>
      </c>
      <c r="AS42" s="2" t="s">
        <v>47</v>
      </c>
      <c r="AT42" s="3"/>
      <c r="AU42" s="2" t="s">
        <v>192</v>
      </c>
      <c r="AV42" s="3">
        <v>119</v>
      </c>
    </row>
    <row r="43" spans="1:48" ht="30" customHeight="1" x14ac:dyDescent="0.3">
      <c r="A43" s="7" t="s">
        <v>188</v>
      </c>
      <c r="B43" s="7" t="s">
        <v>193</v>
      </c>
      <c r="C43" s="7" t="s">
        <v>190</v>
      </c>
      <c r="D43" s="8">
        <v>7</v>
      </c>
      <c r="E43" s="9"/>
      <c r="F43" s="9">
        <f>TRUNC(E43*D43, 0)</f>
        <v>0</v>
      </c>
      <c r="G43" s="9"/>
      <c r="H43" s="9">
        <f>TRUNC(G43*D43, 0)</f>
        <v>0</v>
      </c>
      <c r="I43" s="9"/>
      <c r="J43" s="9">
        <f>TRUNC(I43*D43, 0)</f>
        <v>0</v>
      </c>
      <c r="K43" s="9">
        <f t="shared" si="5"/>
        <v>0</v>
      </c>
      <c r="L43" s="9">
        <f t="shared" si="5"/>
        <v>0</v>
      </c>
      <c r="M43" s="7" t="s">
        <v>47</v>
      </c>
      <c r="N43" s="2" t="s">
        <v>194</v>
      </c>
      <c r="O43" s="2" t="s">
        <v>47</v>
      </c>
      <c r="P43" s="2" t="s">
        <v>47</v>
      </c>
      <c r="Q43" s="2" t="s">
        <v>187</v>
      </c>
      <c r="R43" s="2" t="s">
        <v>54</v>
      </c>
      <c r="S43" s="2" t="s">
        <v>54</v>
      </c>
      <c r="T43" s="2" t="s">
        <v>55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2" t="s">
        <v>47</v>
      </c>
      <c r="AS43" s="2" t="s">
        <v>47</v>
      </c>
      <c r="AT43" s="3"/>
      <c r="AU43" s="2" t="s">
        <v>195</v>
      </c>
      <c r="AV43" s="3">
        <v>120</v>
      </c>
    </row>
    <row r="44" spans="1:48" ht="30" customHeight="1" x14ac:dyDescent="0.3">
      <c r="A44" s="7" t="s">
        <v>196</v>
      </c>
      <c r="B44" s="7" t="s">
        <v>197</v>
      </c>
      <c r="C44" s="7" t="s">
        <v>190</v>
      </c>
      <c r="D44" s="8">
        <v>7</v>
      </c>
      <c r="E44" s="9"/>
      <c r="F44" s="9">
        <f>TRUNC(E44*D44, 0)</f>
        <v>0</v>
      </c>
      <c r="G44" s="9"/>
      <c r="H44" s="9">
        <f>TRUNC(G44*D44, 0)</f>
        <v>0</v>
      </c>
      <c r="I44" s="9"/>
      <c r="J44" s="9">
        <f>TRUNC(I44*D44, 0)</f>
        <v>0</v>
      </c>
      <c r="K44" s="9">
        <f t="shared" si="5"/>
        <v>0</v>
      </c>
      <c r="L44" s="9">
        <f t="shared" si="5"/>
        <v>0</v>
      </c>
      <c r="M44" s="7" t="s">
        <v>47</v>
      </c>
      <c r="N44" s="2" t="s">
        <v>198</v>
      </c>
      <c r="O44" s="2" t="s">
        <v>47</v>
      </c>
      <c r="P44" s="2" t="s">
        <v>47</v>
      </c>
      <c r="Q44" s="2" t="s">
        <v>187</v>
      </c>
      <c r="R44" s="2" t="s">
        <v>54</v>
      </c>
      <c r="S44" s="2" t="s">
        <v>54</v>
      </c>
      <c r="T44" s="2" t="s">
        <v>55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2" t="s">
        <v>47</v>
      </c>
      <c r="AS44" s="2" t="s">
        <v>47</v>
      </c>
      <c r="AT44" s="3"/>
      <c r="AU44" s="2" t="s">
        <v>199</v>
      </c>
      <c r="AV44" s="3">
        <v>121</v>
      </c>
    </row>
    <row r="45" spans="1:48" ht="30" customHeight="1" x14ac:dyDescent="0.3">
      <c r="A45" s="7" t="s">
        <v>184</v>
      </c>
      <c r="B45" s="8"/>
      <c r="C45" s="8"/>
      <c r="D45" s="8"/>
      <c r="E45" s="8"/>
      <c r="F45" s="9">
        <f>SUM(F42:F44)</f>
        <v>0</v>
      </c>
      <c r="G45" s="8"/>
      <c r="H45" s="9">
        <f>SUM(H42:H44)</f>
        <v>0</v>
      </c>
      <c r="I45" s="8"/>
      <c r="J45" s="9">
        <f>SUM(J42:J44)</f>
        <v>0</v>
      </c>
      <c r="K45" s="8"/>
      <c r="L45" s="9">
        <f>SUM(L42:L44)</f>
        <v>0</v>
      </c>
      <c r="M45" s="8"/>
      <c r="N45" t="s">
        <v>185</v>
      </c>
    </row>
    <row r="46" spans="1:48" ht="30" customHeight="1" x14ac:dyDescent="0.3">
      <c r="A46" s="14"/>
      <c r="B46" s="17"/>
      <c r="C46" s="17"/>
      <c r="D46" s="17"/>
      <c r="E46" s="17"/>
      <c r="F46" s="16"/>
      <c r="G46" s="17"/>
      <c r="H46" s="16"/>
      <c r="I46" s="17"/>
      <c r="J46" s="16"/>
      <c r="K46" s="17"/>
      <c r="L46" s="16"/>
      <c r="M46" s="17"/>
    </row>
    <row r="47" spans="1:48" ht="30" customHeight="1" x14ac:dyDescent="0.3">
      <c r="A47" s="10" t="s">
        <v>200</v>
      </c>
      <c r="B47" s="10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6"/>
      <c r="O47" s="6"/>
      <c r="P47" s="6"/>
      <c r="Q47" s="5" t="s">
        <v>201</v>
      </c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</row>
    <row r="48" spans="1:48" ht="30" customHeight="1" x14ac:dyDescent="0.3">
      <c r="A48" s="7" t="s">
        <v>202</v>
      </c>
      <c r="B48" s="7" t="s">
        <v>203</v>
      </c>
      <c r="C48" s="7" t="s">
        <v>204</v>
      </c>
      <c r="D48" s="8">
        <v>1</v>
      </c>
      <c r="E48" s="16">
        <v>4020000</v>
      </c>
      <c r="F48" s="16">
        <v>4020000</v>
      </c>
      <c r="G48" s="16">
        <v>0</v>
      </c>
      <c r="H48" s="16">
        <v>0</v>
      </c>
      <c r="I48" s="16">
        <v>0</v>
      </c>
      <c r="J48" s="16">
        <v>0</v>
      </c>
      <c r="K48" s="16">
        <v>4020000</v>
      </c>
      <c r="L48" s="16">
        <v>4020000</v>
      </c>
      <c r="M48" s="15" t="s">
        <v>427</v>
      </c>
      <c r="N48" s="2" t="s">
        <v>205</v>
      </c>
      <c r="O48" s="2" t="s">
        <v>47</v>
      </c>
      <c r="P48" s="2" t="s">
        <v>47</v>
      </c>
      <c r="Q48" s="2" t="s">
        <v>201</v>
      </c>
      <c r="R48" s="2" t="s">
        <v>54</v>
      </c>
      <c r="S48" s="2" t="s">
        <v>54</v>
      </c>
      <c r="T48" s="2" t="s">
        <v>55</v>
      </c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2" t="s">
        <v>47</v>
      </c>
      <c r="AS48" s="2" t="s">
        <v>47</v>
      </c>
      <c r="AT48" s="3"/>
      <c r="AU48" s="2" t="s">
        <v>206</v>
      </c>
      <c r="AV48" s="3">
        <v>69</v>
      </c>
    </row>
    <row r="49" spans="1:48" ht="30" customHeight="1" x14ac:dyDescent="0.3">
      <c r="A49" s="7" t="s">
        <v>207</v>
      </c>
      <c r="B49" s="7" t="s">
        <v>208</v>
      </c>
      <c r="C49" s="7" t="s">
        <v>136</v>
      </c>
      <c r="D49" s="8">
        <v>4</v>
      </c>
      <c r="E49" s="16">
        <v>1107000</v>
      </c>
      <c r="F49" s="16">
        <v>4428000</v>
      </c>
      <c r="G49" s="16">
        <v>0</v>
      </c>
      <c r="H49" s="16">
        <v>0</v>
      </c>
      <c r="I49" s="16">
        <v>0</v>
      </c>
      <c r="J49" s="16">
        <v>0</v>
      </c>
      <c r="K49" s="16">
        <v>1107000</v>
      </c>
      <c r="L49" s="16">
        <v>4428000</v>
      </c>
      <c r="M49" s="15" t="s">
        <v>427</v>
      </c>
      <c r="N49" s="2" t="s">
        <v>209</v>
      </c>
      <c r="O49" s="2" t="s">
        <v>47</v>
      </c>
      <c r="P49" s="2" t="s">
        <v>47</v>
      </c>
      <c r="Q49" s="2" t="s">
        <v>201</v>
      </c>
      <c r="R49" s="2" t="s">
        <v>54</v>
      </c>
      <c r="S49" s="2" t="s">
        <v>54</v>
      </c>
      <c r="T49" s="2" t="s">
        <v>55</v>
      </c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2" t="s">
        <v>47</v>
      </c>
      <c r="AS49" s="2" t="s">
        <v>47</v>
      </c>
      <c r="AT49" s="3"/>
      <c r="AU49" s="2" t="s">
        <v>210</v>
      </c>
      <c r="AV49" s="3">
        <v>70</v>
      </c>
    </row>
    <row r="50" spans="1:48" ht="30" customHeight="1" x14ac:dyDescent="0.3">
      <c r="A50" s="7" t="s">
        <v>211</v>
      </c>
      <c r="B50" s="7" t="s">
        <v>212</v>
      </c>
      <c r="C50" s="7" t="s">
        <v>136</v>
      </c>
      <c r="D50" s="8">
        <v>5</v>
      </c>
      <c r="E50" s="16">
        <v>1575000</v>
      </c>
      <c r="F50" s="16">
        <v>7875000</v>
      </c>
      <c r="G50" s="16">
        <v>0</v>
      </c>
      <c r="H50" s="16">
        <v>0</v>
      </c>
      <c r="I50" s="16">
        <v>0</v>
      </c>
      <c r="J50" s="16">
        <v>0</v>
      </c>
      <c r="K50" s="16">
        <v>1575000</v>
      </c>
      <c r="L50" s="16">
        <v>7875000</v>
      </c>
      <c r="M50" s="15" t="s">
        <v>427</v>
      </c>
      <c r="N50" s="2" t="s">
        <v>213</v>
      </c>
      <c r="O50" s="2" t="s">
        <v>47</v>
      </c>
      <c r="P50" s="2" t="s">
        <v>47</v>
      </c>
      <c r="Q50" s="2" t="s">
        <v>201</v>
      </c>
      <c r="R50" s="2" t="s">
        <v>54</v>
      </c>
      <c r="S50" s="2" t="s">
        <v>54</v>
      </c>
      <c r="T50" s="2" t="s">
        <v>55</v>
      </c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2" t="s">
        <v>47</v>
      </c>
      <c r="AS50" s="2" t="s">
        <v>47</v>
      </c>
      <c r="AT50" s="3"/>
      <c r="AU50" s="2" t="s">
        <v>214</v>
      </c>
      <c r="AV50" s="3">
        <v>71</v>
      </c>
    </row>
    <row r="51" spans="1:48" ht="30" customHeight="1" x14ac:dyDescent="0.3">
      <c r="A51" s="7" t="s">
        <v>215</v>
      </c>
      <c r="B51" s="7" t="s">
        <v>216</v>
      </c>
      <c r="C51" s="7" t="s">
        <v>136</v>
      </c>
      <c r="D51" s="8">
        <v>5</v>
      </c>
      <c r="E51" s="16">
        <v>311000</v>
      </c>
      <c r="F51" s="16">
        <v>1555000</v>
      </c>
      <c r="G51" s="16">
        <v>0</v>
      </c>
      <c r="H51" s="16">
        <v>0</v>
      </c>
      <c r="I51" s="16">
        <v>0</v>
      </c>
      <c r="J51" s="16">
        <v>0</v>
      </c>
      <c r="K51" s="16">
        <v>311000</v>
      </c>
      <c r="L51" s="16">
        <v>1555000</v>
      </c>
      <c r="M51" s="15" t="s">
        <v>427</v>
      </c>
      <c r="N51" s="2" t="s">
        <v>217</v>
      </c>
      <c r="O51" s="2" t="s">
        <v>47</v>
      </c>
      <c r="P51" s="2" t="s">
        <v>47</v>
      </c>
      <c r="Q51" s="2" t="s">
        <v>201</v>
      </c>
      <c r="R51" s="2" t="s">
        <v>54</v>
      </c>
      <c r="S51" s="2" t="s">
        <v>54</v>
      </c>
      <c r="T51" s="2" t="s">
        <v>55</v>
      </c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2" t="s">
        <v>47</v>
      </c>
      <c r="AS51" s="2" t="s">
        <v>47</v>
      </c>
      <c r="AT51" s="3"/>
      <c r="AU51" s="2" t="s">
        <v>218</v>
      </c>
      <c r="AV51" s="3">
        <v>72</v>
      </c>
    </row>
    <row r="52" spans="1:48" ht="30" customHeight="1" x14ac:dyDescent="0.3">
      <c r="A52" s="7" t="s">
        <v>219</v>
      </c>
      <c r="B52" s="7" t="s">
        <v>220</v>
      </c>
      <c r="C52" s="7" t="s">
        <v>136</v>
      </c>
      <c r="D52" s="8">
        <v>5</v>
      </c>
      <c r="E52" s="16">
        <v>561000</v>
      </c>
      <c r="F52" s="16">
        <v>2805000</v>
      </c>
      <c r="G52" s="16">
        <v>0</v>
      </c>
      <c r="H52" s="16">
        <v>0</v>
      </c>
      <c r="I52" s="16">
        <v>0</v>
      </c>
      <c r="J52" s="16">
        <v>0</v>
      </c>
      <c r="K52" s="16">
        <v>561000</v>
      </c>
      <c r="L52" s="16">
        <v>2805000</v>
      </c>
      <c r="M52" s="15" t="s">
        <v>427</v>
      </c>
      <c r="N52" s="2" t="s">
        <v>221</v>
      </c>
      <c r="O52" s="2" t="s">
        <v>47</v>
      </c>
      <c r="P52" s="2" t="s">
        <v>47</v>
      </c>
      <c r="Q52" s="2" t="s">
        <v>201</v>
      </c>
      <c r="R52" s="2" t="s">
        <v>54</v>
      </c>
      <c r="S52" s="2" t="s">
        <v>54</v>
      </c>
      <c r="T52" s="2" t="s">
        <v>55</v>
      </c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2" t="s">
        <v>47</v>
      </c>
      <c r="AS52" s="2" t="s">
        <v>47</v>
      </c>
      <c r="AT52" s="3"/>
      <c r="AU52" s="2" t="s">
        <v>222</v>
      </c>
      <c r="AV52" s="3">
        <v>73</v>
      </c>
    </row>
    <row r="53" spans="1:48" ht="30" customHeight="1" x14ac:dyDescent="0.3">
      <c r="A53" s="7" t="s">
        <v>223</v>
      </c>
      <c r="B53" s="7" t="s">
        <v>224</v>
      </c>
      <c r="C53" s="7" t="s">
        <v>136</v>
      </c>
      <c r="D53" s="8">
        <v>5</v>
      </c>
      <c r="E53" s="16">
        <v>210000</v>
      </c>
      <c r="F53" s="16">
        <v>1050000</v>
      </c>
      <c r="G53" s="16">
        <v>0</v>
      </c>
      <c r="H53" s="16">
        <v>0</v>
      </c>
      <c r="I53" s="16">
        <v>0</v>
      </c>
      <c r="J53" s="16">
        <v>0</v>
      </c>
      <c r="K53" s="16">
        <v>210000</v>
      </c>
      <c r="L53" s="16">
        <v>1050000</v>
      </c>
      <c r="M53" s="15" t="s">
        <v>427</v>
      </c>
      <c r="N53" s="2" t="s">
        <v>225</v>
      </c>
      <c r="O53" s="2" t="s">
        <v>47</v>
      </c>
      <c r="P53" s="2" t="s">
        <v>47</v>
      </c>
      <c r="Q53" s="2" t="s">
        <v>201</v>
      </c>
      <c r="R53" s="2" t="s">
        <v>54</v>
      </c>
      <c r="S53" s="2" t="s">
        <v>54</v>
      </c>
      <c r="T53" s="2" t="s">
        <v>55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47</v>
      </c>
      <c r="AS53" s="2" t="s">
        <v>47</v>
      </c>
      <c r="AT53" s="3"/>
      <c r="AU53" s="2" t="s">
        <v>226</v>
      </c>
      <c r="AV53" s="3">
        <v>74</v>
      </c>
    </row>
    <row r="54" spans="1:48" ht="30" customHeight="1" x14ac:dyDescent="0.3">
      <c r="A54" s="7" t="s">
        <v>223</v>
      </c>
      <c r="B54" s="7" t="s">
        <v>227</v>
      </c>
      <c r="C54" s="7" t="s">
        <v>136</v>
      </c>
      <c r="D54" s="8">
        <v>6</v>
      </c>
      <c r="E54" s="16">
        <v>179000</v>
      </c>
      <c r="F54" s="16">
        <v>1074000</v>
      </c>
      <c r="G54" s="16">
        <v>0</v>
      </c>
      <c r="H54" s="16">
        <v>0</v>
      </c>
      <c r="I54" s="16">
        <v>0</v>
      </c>
      <c r="J54" s="16">
        <v>0</v>
      </c>
      <c r="K54" s="16">
        <v>179000</v>
      </c>
      <c r="L54" s="16">
        <v>1074000</v>
      </c>
      <c r="M54" s="15" t="s">
        <v>427</v>
      </c>
      <c r="N54" s="2" t="s">
        <v>228</v>
      </c>
      <c r="O54" s="2" t="s">
        <v>47</v>
      </c>
      <c r="P54" s="2" t="s">
        <v>47</v>
      </c>
      <c r="Q54" s="2" t="s">
        <v>201</v>
      </c>
      <c r="R54" s="2" t="s">
        <v>54</v>
      </c>
      <c r="S54" s="2" t="s">
        <v>54</v>
      </c>
      <c r="T54" s="2" t="s">
        <v>55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47</v>
      </c>
      <c r="AS54" s="2" t="s">
        <v>47</v>
      </c>
      <c r="AT54" s="3"/>
      <c r="AU54" s="2" t="s">
        <v>229</v>
      </c>
      <c r="AV54" s="3">
        <v>75</v>
      </c>
    </row>
    <row r="55" spans="1:48" ht="30" customHeight="1" x14ac:dyDescent="0.3">
      <c r="A55" s="7" t="s">
        <v>230</v>
      </c>
      <c r="B55" s="7" t="s">
        <v>231</v>
      </c>
      <c r="C55" s="7" t="s">
        <v>136</v>
      </c>
      <c r="D55" s="8">
        <v>4</v>
      </c>
      <c r="E55" s="16">
        <v>416000</v>
      </c>
      <c r="F55" s="16">
        <v>1664000</v>
      </c>
      <c r="G55" s="16">
        <v>0</v>
      </c>
      <c r="H55" s="16">
        <v>0</v>
      </c>
      <c r="I55" s="16">
        <v>0</v>
      </c>
      <c r="J55" s="16">
        <v>0</v>
      </c>
      <c r="K55" s="16">
        <v>416000</v>
      </c>
      <c r="L55" s="16">
        <v>1664000</v>
      </c>
      <c r="M55" s="15" t="s">
        <v>427</v>
      </c>
      <c r="N55" s="2" t="s">
        <v>232</v>
      </c>
      <c r="O55" s="2" t="s">
        <v>47</v>
      </c>
      <c r="P55" s="2" t="s">
        <v>47</v>
      </c>
      <c r="Q55" s="2" t="s">
        <v>201</v>
      </c>
      <c r="R55" s="2" t="s">
        <v>54</v>
      </c>
      <c r="S55" s="2" t="s">
        <v>54</v>
      </c>
      <c r="T55" s="2" t="s">
        <v>55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47</v>
      </c>
      <c r="AS55" s="2" t="s">
        <v>47</v>
      </c>
      <c r="AT55" s="3"/>
      <c r="AU55" s="2" t="s">
        <v>233</v>
      </c>
      <c r="AV55" s="3">
        <v>76</v>
      </c>
    </row>
    <row r="56" spans="1:48" ht="30" customHeight="1" x14ac:dyDescent="0.3">
      <c r="A56" s="7" t="s">
        <v>234</v>
      </c>
      <c r="B56" s="7" t="s">
        <v>235</v>
      </c>
      <c r="C56" s="7" t="s">
        <v>136</v>
      </c>
      <c r="D56" s="8">
        <v>5</v>
      </c>
      <c r="E56" s="16">
        <v>158460</v>
      </c>
      <c r="F56" s="16">
        <v>792300</v>
      </c>
      <c r="G56" s="16">
        <v>0</v>
      </c>
      <c r="H56" s="16">
        <v>0</v>
      </c>
      <c r="I56" s="16">
        <v>0</v>
      </c>
      <c r="J56" s="16">
        <v>0</v>
      </c>
      <c r="K56" s="16">
        <v>158460</v>
      </c>
      <c r="L56" s="16">
        <v>792300</v>
      </c>
      <c r="M56" s="15" t="s">
        <v>427</v>
      </c>
      <c r="N56" s="2" t="s">
        <v>236</v>
      </c>
      <c r="O56" s="2" t="s">
        <v>47</v>
      </c>
      <c r="P56" s="2" t="s">
        <v>47</v>
      </c>
      <c r="Q56" s="2" t="s">
        <v>201</v>
      </c>
      <c r="R56" s="2" t="s">
        <v>54</v>
      </c>
      <c r="S56" s="2" t="s">
        <v>54</v>
      </c>
      <c r="T56" s="2" t="s">
        <v>55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47</v>
      </c>
      <c r="AS56" s="2" t="s">
        <v>47</v>
      </c>
      <c r="AT56" s="3"/>
      <c r="AU56" s="2" t="s">
        <v>237</v>
      </c>
      <c r="AV56" s="3">
        <v>77</v>
      </c>
    </row>
    <row r="57" spans="1:48" ht="30" customHeight="1" x14ac:dyDescent="0.3">
      <c r="A57" s="7" t="s">
        <v>238</v>
      </c>
      <c r="B57" s="7" t="s">
        <v>239</v>
      </c>
      <c r="C57" s="7" t="s">
        <v>136</v>
      </c>
      <c r="D57" s="8">
        <v>9</v>
      </c>
      <c r="E57" s="16">
        <v>72520</v>
      </c>
      <c r="F57" s="16">
        <v>652680</v>
      </c>
      <c r="G57" s="16">
        <v>0</v>
      </c>
      <c r="H57" s="16">
        <v>0</v>
      </c>
      <c r="I57" s="16">
        <v>0</v>
      </c>
      <c r="J57" s="16">
        <v>0</v>
      </c>
      <c r="K57" s="16">
        <v>72520</v>
      </c>
      <c r="L57" s="16">
        <v>652680</v>
      </c>
      <c r="M57" s="15" t="s">
        <v>427</v>
      </c>
      <c r="N57" s="2" t="s">
        <v>240</v>
      </c>
      <c r="O57" s="2" t="s">
        <v>47</v>
      </c>
      <c r="P57" s="2" t="s">
        <v>47</v>
      </c>
      <c r="Q57" s="2" t="s">
        <v>201</v>
      </c>
      <c r="R57" s="2" t="s">
        <v>54</v>
      </c>
      <c r="S57" s="2" t="s">
        <v>54</v>
      </c>
      <c r="T57" s="2" t="s">
        <v>55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47</v>
      </c>
      <c r="AS57" s="2" t="s">
        <v>47</v>
      </c>
      <c r="AT57" s="3"/>
      <c r="AU57" s="2" t="s">
        <v>241</v>
      </c>
      <c r="AV57" s="3">
        <v>78</v>
      </c>
    </row>
    <row r="58" spans="1:48" ht="30" customHeight="1" x14ac:dyDescent="0.3">
      <c r="A58" s="7" t="s">
        <v>242</v>
      </c>
      <c r="B58" s="7" t="s">
        <v>243</v>
      </c>
      <c r="C58" s="7" t="s">
        <v>136</v>
      </c>
      <c r="D58" s="8">
        <v>36</v>
      </c>
      <c r="E58" s="16">
        <v>8720</v>
      </c>
      <c r="F58" s="16">
        <v>313920</v>
      </c>
      <c r="G58" s="16">
        <v>0</v>
      </c>
      <c r="H58" s="16">
        <v>0</v>
      </c>
      <c r="I58" s="16">
        <v>0</v>
      </c>
      <c r="J58" s="16">
        <v>0</v>
      </c>
      <c r="K58" s="16">
        <v>8720</v>
      </c>
      <c r="L58" s="16">
        <v>313920</v>
      </c>
      <c r="M58" s="15" t="s">
        <v>427</v>
      </c>
      <c r="N58" s="2" t="s">
        <v>244</v>
      </c>
      <c r="O58" s="2" t="s">
        <v>47</v>
      </c>
      <c r="P58" s="2" t="s">
        <v>47</v>
      </c>
      <c r="Q58" s="2" t="s">
        <v>201</v>
      </c>
      <c r="R58" s="2" t="s">
        <v>54</v>
      </c>
      <c r="S58" s="2" t="s">
        <v>54</v>
      </c>
      <c r="T58" s="2" t="s">
        <v>55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47</v>
      </c>
      <c r="AS58" s="2" t="s">
        <v>47</v>
      </c>
      <c r="AT58" s="3"/>
      <c r="AU58" s="2" t="s">
        <v>245</v>
      </c>
      <c r="AV58" s="3">
        <v>79</v>
      </c>
    </row>
    <row r="59" spans="1:48" ht="30" customHeight="1" x14ac:dyDescent="0.3">
      <c r="A59" s="7" t="s">
        <v>246</v>
      </c>
      <c r="B59" s="7" t="s">
        <v>247</v>
      </c>
      <c r="C59" s="7" t="s">
        <v>136</v>
      </c>
      <c r="D59" s="8">
        <v>36</v>
      </c>
      <c r="E59" s="16">
        <v>27930</v>
      </c>
      <c r="F59" s="16">
        <v>1005480</v>
      </c>
      <c r="G59" s="16">
        <v>0</v>
      </c>
      <c r="H59" s="16">
        <v>0</v>
      </c>
      <c r="I59" s="16">
        <v>0</v>
      </c>
      <c r="J59" s="16">
        <v>0</v>
      </c>
      <c r="K59" s="16">
        <v>27930</v>
      </c>
      <c r="L59" s="16">
        <v>1005480</v>
      </c>
      <c r="M59" s="15" t="s">
        <v>427</v>
      </c>
      <c r="N59" s="2" t="s">
        <v>248</v>
      </c>
      <c r="O59" s="2" t="s">
        <v>47</v>
      </c>
      <c r="P59" s="2" t="s">
        <v>47</v>
      </c>
      <c r="Q59" s="2" t="s">
        <v>201</v>
      </c>
      <c r="R59" s="2" t="s">
        <v>54</v>
      </c>
      <c r="S59" s="2" t="s">
        <v>54</v>
      </c>
      <c r="T59" s="2" t="s">
        <v>55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47</v>
      </c>
      <c r="AS59" s="2" t="s">
        <v>47</v>
      </c>
      <c r="AT59" s="3"/>
      <c r="AU59" s="2" t="s">
        <v>249</v>
      </c>
      <c r="AV59" s="3">
        <v>80</v>
      </c>
    </row>
    <row r="60" spans="1:48" ht="30" customHeight="1" x14ac:dyDescent="0.3">
      <c r="A60" s="7" t="s">
        <v>423</v>
      </c>
      <c r="B60" s="7" t="s">
        <v>424</v>
      </c>
      <c r="C60" s="7" t="s">
        <v>425</v>
      </c>
      <c r="D60" s="8">
        <v>6</v>
      </c>
      <c r="E60" s="16">
        <v>440000</v>
      </c>
      <c r="F60" s="16">
        <v>2640000</v>
      </c>
      <c r="G60" s="16"/>
      <c r="H60" s="16"/>
      <c r="I60" s="16"/>
      <c r="J60" s="16"/>
      <c r="K60" s="16">
        <v>440000</v>
      </c>
      <c r="L60" s="16">
        <v>2640000</v>
      </c>
      <c r="M60" s="15" t="s">
        <v>427</v>
      </c>
      <c r="N60" s="2" t="s">
        <v>250</v>
      </c>
      <c r="O60" s="2" t="s">
        <v>47</v>
      </c>
      <c r="P60" s="2" t="s">
        <v>47</v>
      </c>
      <c r="Q60" s="2" t="s">
        <v>47</v>
      </c>
      <c r="R60" s="2" t="s">
        <v>54</v>
      </c>
      <c r="S60" s="2" t="s">
        <v>54</v>
      </c>
      <c r="T60" s="2" t="s">
        <v>54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47</v>
      </c>
      <c r="AS60" s="2" t="s">
        <v>47</v>
      </c>
      <c r="AT60" s="3"/>
      <c r="AU60" s="2" t="s">
        <v>251</v>
      </c>
      <c r="AV60" s="3">
        <v>195</v>
      </c>
    </row>
    <row r="61" spans="1:48" ht="30" customHeight="1" x14ac:dyDescent="0.3">
      <c r="A61" s="7" t="s">
        <v>426</v>
      </c>
      <c r="B61" s="7"/>
      <c r="C61" s="7"/>
      <c r="D61" s="8">
        <v>1</v>
      </c>
      <c r="E61" s="9"/>
      <c r="F61" s="9">
        <f>SUM(F48:F60)</f>
        <v>29875380</v>
      </c>
      <c r="G61" s="9"/>
      <c r="H61" s="9"/>
      <c r="I61" s="9"/>
      <c r="J61" s="9"/>
      <c r="K61" s="9"/>
      <c r="L61" s="9">
        <f t="shared" ref="L61" si="6">TRUNC(F61+H61+J61, 0)</f>
        <v>29875380</v>
      </c>
      <c r="M61" s="7" t="s">
        <v>47</v>
      </c>
      <c r="N61" s="2" t="s">
        <v>252</v>
      </c>
      <c r="O61" s="2" t="s">
        <v>47</v>
      </c>
      <c r="P61" s="2" t="s">
        <v>47</v>
      </c>
      <c r="Q61" s="2" t="s">
        <v>201</v>
      </c>
      <c r="R61" s="2" t="s">
        <v>54</v>
      </c>
      <c r="S61" s="2" t="s">
        <v>54</v>
      </c>
      <c r="T61" s="2" t="s">
        <v>55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47</v>
      </c>
      <c r="AS61" s="2" t="s">
        <v>47</v>
      </c>
      <c r="AT61" s="3"/>
      <c r="AU61" s="2" t="s">
        <v>253</v>
      </c>
      <c r="AV61" s="3">
        <v>81</v>
      </c>
    </row>
    <row r="62" spans="1:48" ht="30" customHeight="1" x14ac:dyDescent="0.3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</row>
    <row r="63" spans="1:48" ht="30" customHeight="1" x14ac:dyDescent="0.3">
      <c r="A63" s="7" t="s">
        <v>184</v>
      </c>
      <c r="B63" s="8"/>
      <c r="C63" s="8"/>
      <c r="D63" s="8"/>
      <c r="E63" s="8"/>
      <c r="F63" s="9">
        <f>SUM(F48:F62) -F61</f>
        <v>29875380</v>
      </c>
      <c r="G63" s="8"/>
      <c r="H63" s="9">
        <f>SUM(H48:H62) -H60</f>
        <v>0</v>
      </c>
      <c r="I63" s="8"/>
      <c r="J63" s="9">
        <f>SUM(J48:J62) -J60</f>
        <v>0</v>
      </c>
      <c r="K63" s="8"/>
      <c r="L63" s="9">
        <f>SUM(L48:L62) -L61</f>
        <v>29875380</v>
      </c>
      <c r="M63" s="8"/>
      <c r="N63" t="s">
        <v>185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2" type="noConversion"/>
  <pageMargins left="0.78740157480314954" right="0" top="0.39370078740157477" bottom="0.39370078740157477" header="0" footer="0"/>
  <pageSetup paperSize="9" scale="64" fitToHeight="0" orientation="landscape" r:id="rId1"/>
  <rowBreaks count="3" manualBreakCount="3">
    <brk id="40" max="16383" man="1"/>
    <brk id="46" max="16383" man="1"/>
    <brk id="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3"/>
  <sheetViews>
    <sheetView topLeftCell="B1" workbookViewId="0">
      <selection sqref="A1:P1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5" width="12.625" customWidth="1"/>
    <col min="6" max="7" width="13.625" customWidth="1"/>
    <col min="8" max="10" width="10.625" customWidth="1"/>
    <col min="11" max="11" width="13.625" customWidth="1"/>
    <col min="12" max="12" width="30.625" customWidth="1"/>
    <col min="13" max="14" width="13.625" customWidth="1"/>
    <col min="15" max="15" width="8.625" customWidth="1"/>
    <col min="16" max="16" width="12.625" customWidth="1"/>
    <col min="17" max="18" width="11.625" hidden="1" customWidth="1"/>
    <col min="19" max="19" width="13.625" hidden="1" customWidth="1"/>
    <col min="20" max="20" width="24.625" hidden="1" customWidth="1"/>
    <col min="21" max="26" width="0" hidden="1" customWidth="1"/>
  </cols>
  <sheetData>
    <row r="1" spans="1:25" ht="30" customHeight="1" x14ac:dyDescent="0.3">
      <c r="A1" s="21" t="s">
        <v>333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25" ht="30" customHeight="1" x14ac:dyDescent="0.3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25" ht="30" customHeight="1" x14ac:dyDescent="0.3">
      <c r="A3" s="4" t="s">
        <v>254</v>
      </c>
      <c r="B3" s="4" t="s">
        <v>1</v>
      </c>
      <c r="C3" s="4" t="s">
        <v>2</v>
      </c>
      <c r="D3" s="4" t="s">
        <v>3</v>
      </c>
      <c r="E3" s="4" t="s">
        <v>334</v>
      </c>
      <c r="F3" s="4" t="s">
        <v>335</v>
      </c>
      <c r="G3" s="4" t="s">
        <v>256</v>
      </c>
      <c r="H3" s="4" t="s">
        <v>336</v>
      </c>
      <c r="I3" s="4" t="s">
        <v>337</v>
      </c>
      <c r="J3" s="4" t="s">
        <v>338</v>
      </c>
      <c r="K3" s="4" t="s">
        <v>339</v>
      </c>
      <c r="L3" s="4" t="s">
        <v>340</v>
      </c>
      <c r="M3" s="4" t="s">
        <v>341</v>
      </c>
      <c r="N3" s="4" t="s">
        <v>342</v>
      </c>
      <c r="O3" s="4" t="s">
        <v>255</v>
      </c>
      <c r="P3" s="4" t="s">
        <v>343</v>
      </c>
      <c r="Q3" s="1" t="s">
        <v>47</v>
      </c>
      <c r="R3" s="1" t="s">
        <v>47</v>
      </c>
      <c r="S3" s="1" t="s">
        <v>47</v>
      </c>
      <c r="T3" s="1" t="s">
        <v>370</v>
      </c>
      <c r="V3" s="1" t="s">
        <v>153</v>
      </c>
      <c r="W3" s="1" t="s">
        <v>154</v>
      </c>
      <c r="X3" s="1" t="s">
        <v>170</v>
      </c>
      <c r="Y3" s="1" t="s">
        <v>271</v>
      </c>
    </row>
    <row r="4" spans="1:25" ht="30" customHeight="1" x14ac:dyDescent="0.3">
      <c r="A4" s="23" t="s">
        <v>371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</row>
    <row r="5" spans="1:25" ht="30" customHeight="1" x14ac:dyDescent="0.3">
      <c r="A5" s="12" t="s">
        <v>261</v>
      </c>
      <c r="B5" s="12" t="s">
        <v>259</v>
      </c>
      <c r="C5" s="12" t="s">
        <v>260</v>
      </c>
      <c r="D5" s="12" t="s">
        <v>79</v>
      </c>
      <c r="E5" s="12" t="s">
        <v>258</v>
      </c>
      <c r="F5" s="13">
        <v>1</v>
      </c>
      <c r="G5" s="13">
        <v>0</v>
      </c>
      <c r="H5" s="13"/>
      <c r="I5" s="13"/>
      <c r="J5" s="13"/>
      <c r="K5" s="13">
        <v>1</v>
      </c>
      <c r="L5" s="12" t="s">
        <v>153</v>
      </c>
      <c r="M5" s="13">
        <f>0.13*(H5+100)/100*(I5+100)/100*(J5+100)/100</f>
        <v>0.13</v>
      </c>
      <c r="N5" s="13">
        <f>F5*M5</f>
        <v>0.13</v>
      </c>
      <c r="O5" s="12" t="s">
        <v>319</v>
      </c>
      <c r="P5" s="12" t="s">
        <v>345</v>
      </c>
      <c r="Q5" s="1" t="s">
        <v>117</v>
      </c>
      <c r="R5" s="1" t="s">
        <v>156</v>
      </c>
      <c r="S5">
        <v>0.13</v>
      </c>
      <c r="T5" s="1" t="s">
        <v>262</v>
      </c>
      <c r="V5">
        <f>N5</f>
        <v>0.13</v>
      </c>
    </row>
    <row r="6" spans="1:25" ht="30" customHeight="1" x14ac:dyDescent="0.3">
      <c r="A6" s="12" t="s">
        <v>47</v>
      </c>
      <c r="B6" s="12" t="s">
        <v>47</v>
      </c>
      <c r="C6" s="12" t="s">
        <v>47</v>
      </c>
      <c r="D6" s="12" t="s">
        <v>47</v>
      </c>
      <c r="E6" s="12" t="s">
        <v>47</v>
      </c>
      <c r="F6" s="13"/>
      <c r="G6" s="13"/>
      <c r="H6" s="13"/>
      <c r="I6" s="13"/>
      <c r="J6" s="13"/>
      <c r="K6" s="13"/>
      <c r="L6" s="12" t="s">
        <v>170</v>
      </c>
      <c r="M6" s="13">
        <f>0.13*(H5+100)/100*(I5+100)/100*(J5+100)/100</f>
        <v>0.13</v>
      </c>
      <c r="N6" s="13">
        <f>F5*M6</f>
        <v>0.13</v>
      </c>
      <c r="O6" s="12" t="s">
        <v>321</v>
      </c>
      <c r="P6" s="12" t="s">
        <v>345</v>
      </c>
      <c r="Q6" s="1" t="s">
        <v>117</v>
      </c>
      <c r="R6" s="1" t="s">
        <v>171</v>
      </c>
      <c r="S6">
        <v>0.13</v>
      </c>
      <c r="T6" s="1" t="s">
        <v>262</v>
      </c>
      <c r="X6">
        <f>N6</f>
        <v>0.13</v>
      </c>
    </row>
    <row r="7" spans="1:25" ht="30" customHeight="1" x14ac:dyDescent="0.3">
      <c r="A7" s="12" t="s">
        <v>156</v>
      </c>
      <c r="B7" s="12" t="s">
        <v>153</v>
      </c>
      <c r="C7" s="12" t="s">
        <v>154</v>
      </c>
      <c r="D7" s="12" t="s">
        <v>155</v>
      </c>
      <c r="E7" s="12" t="s">
        <v>47</v>
      </c>
      <c r="F7" s="13">
        <f>SUM(V5:V6)</f>
        <v>0.13</v>
      </c>
      <c r="G7" s="13"/>
      <c r="H7" s="13"/>
      <c r="I7" s="13"/>
      <c r="J7" s="13"/>
      <c r="K7" s="13">
        <f>ROUND(F7*공량설정_일위대가!B4/100, 공량설정_일위대가!C5)</f>
        <v>0.09</v>
      </c>
      <c r="L7" s="12" t="s">
        <v>47</v>
      </c>
      <c r="M7" s="13"/>
      <c r="N7" s="13"/>
      <c r="O7" s="13" t="s">
        <v>319</v>
      </c>
      <c r="P7" s="12" t="s">
        <v>47</v>
      </c>
      <c r="Q7" s="1" t="s">
        <v>117</v>
      </c>
      <c r="R7" s="1" t="s">
        <v>47</v>
      </c>
      <c r="T7" s="1" t="s">
        <v>263</v>
      </c>
    </row>
    <row r="8" spans="1:25" ht="30" customHeight="1" x14ac:dyDescent="0.3">
      <c r="A8" s="12" t="s">
        <v>171</v>
      </c>
      <c r="B8" s="12" t="s">
        <v>170</v>
      </c>
      <c r="C8" s="12" t="s">
        <v>154</v>
      </c>
      <c r="D8" s="12" t="s">
        <v>155</v>
      </c>
      <c r="E8" s="12" t="s">
        <v>47</v>
      </c>
      <c r="F8" s="13">
        <f>SUM(X5:X6)</f>
        <v>0.13</v>
      </c>
      <c r="G8" s="13"/>
      <c r="H8" s="13"/>
      <c r="I8" s="13"/>
      <c r="J8" s="13"/>
      <c r="K8" s="13">
        <f>ROUND(F8*공량설정_일위대가!B4/100, 공량설정_일위대가!C6)</f>
        <v>0.09</v>
      </c>
      <c r="L8" s="12" t="s">
        <v>47</v>
      </c>
      <c r="M8" s="13"/>
      <c r="N8" s="13"/>
      <c r="O8" s="13" t="s">
        <v>321</v>
      </c>
      <c r="P8" s="12" t="s">
        <v>47</v>
      </c>
      <c r="Q8" s="1" t="s">
        <v>117</v>
      </c>
      <c r="R8" s="1" t="s">
        <v>47</v>
      </c>
      <c r="T8" s="1" t="s">
        <v>264</v>
      </c>
    </row>
    <row r="9" spans="1:25" ht="30" customHeight="1" x14ac:dyDescent="0.3">
      <c r="A9" s="23" t="s">
        <v>372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</row>
    <row r="10" spans="1:25" ht="30" customHeight="1" x14ac:dyDescent="0.3">
      <c r="A10" s="12" t="s">
        <v>266</v>
      </c>
      <c r="B10" s="12" t="s">
        <v>259</v>
      </c>
      <c r="C10" s="12" t="s">
        <v>265</v>
      </c>
      <c r="D10" s="12" t="s">
        <v>79</v>
      </c>
      <c r="E10" s="12" t="s">
        <v>258</v>
      </c>
      <c r="F10" s="13">
        <v>1</v>
      </c>
      <c r="G10" s="13">
        <v>0</v>
      </c>
      <c r="H10" s="13"/>
      <c r="I10" s="13"/>
      <c r="J10" s="13"/>
      <c r="K10" s="13">
        <v>1</v>
      </c>
      <c r="L10" s="12" t="s">
        <v>153</v>
      </c>
      <c r="M10" s="13">
        <f>0.13*(H10+100)/100*(I10+100)/100*(J10+100)/100</f>
        <v>0.13</v>
      </c>
      <c r="N10" s="13">
        <f>F10*M10</f>
        <v>0.13</v>
      </c>
      <c r="O10" s="12" t="s">
        <v>319</v>
      </c>
      <c r="P10" s="12" t="s">
        <v>345</v>
      </c>
      <c r="Q10" s="1" t="s">
        <v>120</v>
      </c>
      <c r="R10" s="1" t="s">
        <v>156</v>
      </c>
      <c r="S10">
        <v>0.13</v>
      </c>
      <c r="T10" s="1" t="s">
        <v>267</v>
      </c>
      <c r="V10">
        <f>N10</f>
        <v>0.13</v>
      </c>
    </row>
    <row r="11" spans="1:25" ht="30" customHeight="1" x14ac:dyDescent="0.3">
      <c r="A11" s="12" t="s">
        <v>47</v>
      </c>
      <c r="B11" s="12" t="s">
        <v>47</v>
      </c>
      <c r="C11" s="12" t="s">
        <v>47</v>
      </c>
      <c r="D11" s="12" t="s">
        <v>47</v>
      </c>
      <c r="E11" s="12" t="s">
        <v>47</v>
      </c>
      <c r="F11" s="13"/>
      <c r="G11" s="13"/>
      <c r="H11" s="13"/>
      <c r="I11" s="13"/>
      <c r="J11" s="13"/>
      <c r="K11" s="13"/>
      <c r="L11" s="12" t="s">
        <v>170</v>
      </c>
      <c r="M11" s="13">
        <f>0.13*(H10+100)/100*(I10+100)/100*(J10+100)/100</f>
        <v>0.13</v>
      </c>
      <c r="N11" s="13">
        <f>F10*M11</f>
        <v>0.13</v>
      </c>
      <c r="O11" s="12" t="s">
        <v>321</v>
      </c>
      <c r="P11" s="12" t="s">
        <v>345</v>
      </c>
      <c r="Q11" s="1" t="s">
        <v>120</v>
      </c>
      <c r="R11" s="1" t="s">
        <v>171</v>
      </c>
      <c r="S11">
        <v>0.13</v>
      </c>
      <c r="T11" s="1" t="s">
        <v>267</v>
      </c>
      <c r="X11">
        <f>N11</f>
        <v>0.13</v>
      </c>
    </row>
    <row r="12" spans="1:25" ht="30" customHeight="1" x14ac:dyDescent="0.3">
      <c r="A12" s="12" t="s">
        <v>156</v>
      </c>
      <c r="B12" s="12" t="s">
        <v>153</v>
      </c>
      <c r="C12" s="12" t="s">
        <v>154</v>
      </c>
      <c r="D12" s="12" t="s">
        <v>155</v>
      </c>
      <c r="E12" s="12" t="s">
        <v>47</v>
      </c>
      <c r="F12" s="13">
        <f>SUM(V10:V11)</f>
        <v>0.13</v>
      </c>
      <c r="G12" s="13"/>
      <c r="H12" s="13"/>
      <c r="I12" s="13"/>
      <c r="J12" s="13"/>
      <c r="K12" s="13">
        <f>ROUND(F12*공량설정_일위대가!B7/100, 공량설정_일위대가!C8)</f>
        <v>0.09</v>
      </c>
      <c r="L12" s="12" t="s">
        <v>47</v>
      </c>
      <c r="M12" s="13"/>
      <c r="N12" s="13"/>
      <c r="O12" s="13" t="s">
        <v>319</v>
      </c>
      <c r="P12" s="12" t="s">
        <v>47</v>
      </c>
      <c r="Q12" s="1" t="s">
        <v>120</v>
      </c>
      <c r="R12" s="1" t="s">
        <v>47</v>
      </c>
      <c r="T12" s="1" t="s">
        <v>268</v>
      </c>
    </row>
    <row r="13" spans="1:25" ht="30" customHeight="1" x14ac:dyDescent="0.3">
      <c r="A13" s="12" t="s">
        <v>171</v>
      </c>
      <c r="B13" s="12" t="s">
        <v>170</v>
      </c>
      <c r="C13" s="12" t="s">
        <v>154</v>
      </c>
      <c r="D13" s="12" t="s">
        <v>155</v>
      </c>
      <c r="E13" s="12" t="s">
        <v>47</v>
      </c>
      <c r="F13" s="13">
        <f>SUM(X10:X11)</f>
        <v>0.13</v>
      </c>
      <c r="G13" s="13"/>
      <c r="H13" s="13"/>
      <c r="I13" s="13"/>
      <c r="J13" s="13"/>
      <c r="K13" s="13">
        <f>ROUND(F13*공량설정_일위대가!B7/100, 공량설정_일위대가!C9)</f>
        <v>0.09</v>
      </c>
      <c r="L13" s="12" t="s">
        <v>47</v>
      </c>
      <c r="M13" s="13"/>
      <c r="N13" s="13"/>
      <c r="O13" s="13" t="s">
        <v>321</v>
      </c>
      <c r="P13" s="12" t="s">
        <v>47</v>
      </c>
      <c r="Q13" s="1" t="s">
        <v>120</v>
      </c>
      <c r="R13" s="1" t="s">
        <v>47</v>
      </c>
      <c r="T13" s="1" t="s">
        <v>269</v>
      </c>
    </row>
    <row r="14" spans="1:25" ht="30" customHeight="1" x14ac:dyDescent="0.3">
      <c r="A14" s="23" t="s">
        <v>373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</row>
    <row r="15" spans="1:25" ht="30" customHeight="1" x14ac:dyDescent="0.3">
      <c r="A15" s="12" t="s">
        <v>275</v>
      </c>
      <c r="B15" s="12" t="s">
        <v>130</v>
      </c>
      <c r="C15" s="12" t="s">
        <v>131</v>
      </c>
      <c r="D15" s="12" t="s">
        <v>136</v>
      </c>
      <c r="E15" s="12" t="s">
        <v>374</v>
      </c>
      <c r="F15" s="13">
        <v>1</v>
      </c>
      <c r="G15" s="13">
        <v>0</v>
      </c>
      <c r="H15" s="13"/>
      <c r="I15" s="13"/>
      <c r="J15" s="13"/>
      <c r="K15" s="13">
        <v>1</v>
      </c>
      <c r="L15" s="12" t="s">
        <v>153</v>
      </c>
      <c r="M15" s="13">
        <f>0.11*(H15+100)/100*(I15+100)/100*(J15+100)/100</f>
        <v>0.11</v>
      </c>
      <c r="N15" s="13">
        <f>F15*M15</f>
        <v>0.11</v>
      </c>
      <c r="O15" s="12" t="s">
        <v>319</v>
      </c>
      <c r="P15" s="12" t="s">
        <v>375</v>
      </c>
      <c r="Q15" s="1" t="s">
        <v>132</v>
      </c>
      <c r="R15" s="1" t="s">
        <v>156</v>
      </c>
      <c r="S15">
        <v>0.11</v>
      </c>
      <c r="T15" s="1" t="s">
        <v>276</v>
      </c>
      <c r="V15">
        <f>N15</f>
        <v>0.11</v>
      </c>
    </row>
    <row r="16" spans="1:25" ht="30" customHeight="1" x14ac:dyDescent="0.3">
      <c r="A16" s="12" t="s">
        <v>47</v>
      </c>
      <c r="B16" s="12" t="s">
        <v>47</v>
      </c>
      <c r="C16" s="12" t="s">
        <v>47</v>
      </c>
      <c r="D16" s="12" t="s">
        <v>47</v>
      </c>
      <c r="E16" s="12" t="s">
        <v>47</v>
      </c>
      <c r="F16" s="13"/>
      <c r="G16" s="13"/>
      <c r="H16" s="13"/>
      <c r="I16" s="13"/>
      <c r="J16" s="13"/>
      <c r="K16" s="13"/>
      <c r="L16" s="12" t="s">
        <v>271</v>
      </c>
      <c r="M16" s="13">
        <f>0.06*(H15+100)/100*(I15+100)/100*(J15+100)/100</f>
        <v>0.06</v>
      </c>
      <c r="N16" s="13">
        <f>F15*M16</f>
        <v>0.06</v>
      </c>
      <c r="O16" s="12" t="s">
        <v>320</v>
      </c>
      <c r="P16" s="12" t="s">
        <v>344</v>
      </c>
      <c r="Q16" s="1" t="s">
        <v>132</v>
      </c>
      <c r="R16" s="1" t="s">
        <v>272</v>
      </c>
      <c r="S16">
        <v>0.06</v>
      </c>
      <c r="T16" s="1" t="s">
        <v>276</v>
      </c>
      <c r="Y16">
        <f>N16</f>
        <v>0.06</v>
      </c>
    </row>
    <row r="17" spans="1:24" ht="30" customHeight="1" x14ac:dyDescent="0.3">
      <c r="A17" s="12" t="s">
        <v>279</v>
      </c>
      <c r="B17" s="12" t="s">
        <v>277</v>
      </c>
      <c r="C17" s="12" t="s">
        <v>278</v>
      </c>
      <c r="D17" s="12" t="s">
        <v>79</v>
      </c>
      <c r="E17" s="12" t="s">
        <v>376</v>
      </c>
      <c r="F17" s="13">
        <v>1</v>
      </c>
      <c r="G17" s="13">
        <v>0</v>
      </c>
      <c r="H17" s="13"/>
      <c r="I17" s="13"/>
      <c r="J17" s="13"/>
      <c r="K17" s="13">
        <v>1</v>
      </c>
      <c r="L17" s="12" t="s">
        <v>153</v>
      </c>
      <c r="M17" s="13">
        <f>0.1*(H17+100)/100*(I17+100)/100*(J17+100)/100</f>
        <v>0.1</v>
      </c>
      <c r="N17" s="13">
        <f>F17*M17</f>
        <v>0.1</v>
      </c>
      <c r="O17" s="12" t="s">
        <v>319</v>
      </c>
      <c r="P17" s="12" t="s">
        <v>377</v>
      </c>
      <c r="Q17" s="1" t="s">
        <v>132</v>
      </c>
      <c r="R17" s="1" t="s">
        <v>156</v>
      </c>
      <c r="S17">
        <v>0.1</v>
      </c>
      <c r="T17" s="1" t="s">
        <v>280</v>
      </c>
      <c r="V17">
        <f>N17</f>
        <v>0.1</v>
      </c>
    </row>
    <row r="18" spans="1:24" ht="30" customHeight="1" x14ac:dyDescent="0.3">
      <c r="A18" s="12" t="s">
        <v>47</v>
      </c>
      <c r="B18" s="12" t="s">
        <v>47</v>
      </c>
      <c r="C18" s="12" t="s">
        <v>47</v>
      </c>
      <c r="D18" s="12" t="s">
        <v>47</v>
      </c>
      <c r="E18" s="12" t="s">
        <v>47</v>
      </c>
      <c r="F18" s="13"/>
      <c r="G18" s="13"/>
      <c r="H18" s="13"/>
      <c r="I18" s="13"/>
      <c r="J18" s="13"/>
      <c r="K18" s="13"/>
      <c r="L18" s="12" t="s">
        <v>170</v>
      </c>
      <c r="M18" s="13">
        <f>0.2*(H17+100)/100*(I17+100)/100*(J17+100)/100</f>
        <v>0.2</v>
      </c>
      <c r="N18" s="13">
        <f>F17*M18</f>
        <v>0.2</v>
      </c>
      <c r="O18" s="12" t="s">
        <v>321</v>
      </c>
      <c r="P18" s="12" t="s">
        <v>378</v>
      </c>
      <c r="Q18" s="1" t="s">
        <v>132</v>
      </c>
      <c r="R18" s="1" t="s">
        <v>171</v>
      </c>
      <c r="S18">
        <v>0.2</v>
      </c>
      <c r="T18" s="1" t="s">
        <v>280</v>
      </c>
      <c r="X18">
        <f>N18</f>
        <v>0.2</v>
      </c>
    </row>
    <row r="19" spans="1:24" ht="30" customHeight="1" x14ac:dyDescent="0.3">
      <c r="A19" s="12" t="s">
        <v>283</v>
      </c>
      <c r="B19" s="12" t="s">
        <v>281</v>
      </c>
      <c r="C19" s="12" t="s">
        <v>282</v>
      </c>
      <c r="D19" s="12" t="s">
        <v>79</v>
      </c>
      <c r="E19" s="12" t="s">
        <v>376</v>
      </c>
      <c r="F19" s="13">
        <v>1</v>
      </c>
      <c r="G19" s="13">
        <v>0</v>
      </c>
      <c r="H19" s="13"/>
      <c r="I19" s="13"/>
      <c r="J19" s="13"/>
      <c r="K19" s="13">
        <v>1</v>
      </c>
      <c r="L19" s="12" t="s">
        <v>170</v>
      </c>
      <c r="M19" s="13">
        <f>0.05*(H19+100)/100*(I19+100)/100*(J19+100)/100</f>
        <v>0.05</v>
      </c>
      <c r="N19" s="13">
        <f>F19*M19</f>
        <v>0.05</v>
      </c>
      <c r="O19" s="12" t="s">
        <v>321</v>
      </c>
      <c r="P19" s="12" t="s">
        <v>379</v>
      </c>
      <c r="Q19" s="1" t="s">
        <v>132</v>
      </c>
      <c r="R19" s="1" t="s">
        <v>171</v>
      </c>
      <c r="S19">
        <v>0.05</v>
      </c>
      <c r="T19" s="1" t="s">
        <v>284</v>
      </c>
      <c r="X19">
        <f>N19</f>
        <v>0.05</v>
      </c>
    </row>
    <row r="20" spans="1:24" ht="30" customHeight="1" x14ac:dyDescent="0.3">
      <c r="A20" s="12" t="s">
        <v>287</v>
      </c>
      <c r="B20" s="12" t="s">
        <v>285</v>
      </c>
      <c r="C20" s="12" t="s">
        <v>286</v>
      </c>
      <c r="D20" s="12" t="s">
        <v>59</v>
      </c>
      <c r="E20" s="12" t="s">
        <v>376</v>
      </c>
      <c r="F20" s="13">
        <v>6</v>
      </c>
      <c r="G20" s="13">
        <v>10</v>
      </c>
      <c r="H20" s="13"/>
      <c r="I20" s="13"/>
      <c r="J20" s="13"/>
      <c r="K20" s="13">
        <v>6</v>
      </c>
      <c r="L20" s="12" t="s">
        <v>170</v>
      </c>
      <c r="M20" s="13">
        <f>0.01*(H20+100)/100*(I20+100)/100*(J20+100)/100</f>
        <v>0.01</v>
      </c>
      <c r="N20" s="13">
        <f>F20*M20</f>
        <v>0.06</v>
      </c>
      <c r="O20" s="12" t="s">
        <v>321</v>
      </c>
      <c r="P20" s="12" t="s">
        <v>380</v>
      </c>
      <c r="Q20" s="1" t="s">
        <v>132</v>
      </c>
      <c r="R20" s="1" t="s">
        <v>171</v>
      </c>
      <c r="S20">
        <v>0.01</v>
      </c>
      <c r="T20" s="1" t="s">
        <v>288</v>
      </c>
      <c r="X20">
        <f>N20</f>
        <v>0.06</v>
      </c>
    </row>
    <row r="21" spans="1:24" ht="30" customHeight="1" x14ac:dyDescent="0.3">
      <c r="A21" s="12" t="s">
        <v>156</v>
      </c>
      <c r="B21" s="12" t="s">
        <v>153</v>
      </c>
      <c r="C21" s="12" t="s">
        <v>154</v>
      </c>
      <c r="D21" s="12" t="s">
        <v>155</v>
      </c>
      <c r="E21" s="12" t="s">
        <v>47</v>
      </c>
      <c r="F21" s="13">
        <f>SUM(V15:V20)</f>
        <v>0.21000000000000002</v>
      </c>
      <c r="G21" s="13"/>
      <c r="H21" s="13"/>
      <c r="I21" s="13"/>
      <c r="J21" s="13"/>
      <c r="K21" s="13">
        <f>ROUND(F21*공량설정_일위대가!B14/100, 공량설정_일위대가!C15)</f>
        <v>0.15</v>
      </c>
      <c r="L21" s="12" t="s">
        <v>47</v>
      </c>
      <c r="M21" s="13"/>
      <c r="N21" s="13"/>
      <c r="O21" s="13" t="s">
        <v>319</v>
      </c>
      <c r="P21" s="12" t="s">
        <v>47</v>
      </c>
      <c r="Q21" s="1" t="s">
        <v>132</v>
      </c>
      <c r="R21" s="1" t="s">
        <v>47</v>
      </c>
      <c r="T21" s="1" t="s">
        <v>289</v>
      </c>
    </row>
    <row r="22" spans="1:24" ht="30" customHeight="1" x14ac:dyDescent="0.3">
      <c r="A22" s="12" t="s">
        <v>272</v>
      </c>
      <c r="B22" s="12" t="s">
        <v>271</v>
      </c>
      <c r="C22" s="12" t="s">
        <v>154</v>
      </c>
      <c r="D22" s="12" t="s">
        <v>155</v>
      </c>
      <c r="E22" s="12" t="s">
        <v>47</v>
      </c>
      <c r="F22" s="13">
        <f>SUM(Y15:Y20)</f>
        <v>0.06</v>
      </c>
      <c r="G22" s="13"/>
      <c r="H22" s="13"/>
      <c r="I22" s="13"/>
      <c r="J22" s="13"/>
      <c r="K22" s="13">
        <f>ROUND(F22*공량설정_일위대가!B14/100, 공량설정_일위대가!C16)</f>
        <v>0.04</v>
      </c>
      <c r="L22" s="12" t="s">
        <v>47</v>
      </c>
      <c r="M22" s="13"/>
      <c r="N22" s="13"/>
      <c r="O22" s="13" t="s">
        <v>320</v>
      </c>
      <c r="P22" s="12" t="s">
        <v>47</v>
      </c>
      <c r="Q22" s="1" t="s">
        <v>132</v>
      </c>
      <c r="R22" s="1" t="s">
        <v>47</v>
      </c>
      <c r="T22" s="1" t="s">
        <v>290</v>
      </c>
    </row>
    <row r="23" spans="1:24" ht="30" customHeight="1" x14ac:dyDescent="0.3">
      <c r="A23" s="12" t="s">
        <v>171</v>
      </c>
      <c r="B23" s="12" t="s">
        <v>170</v>
      </c>
      <c r="C23" s="12" t="s">
        <v>154</v>
      </c>
      <c r="D23" s="12" t="s">
        <v>155</v>
      </c>
      <c r="E23" s="12" t="s">
        <v>47</v>
      </c>
      <c r="F23" s="13">
        <f>SUM(X15:X20)</f>
        <v>0.31</v>
      </c>
      <c r="G23" s="13"/>
      <c r="H23" s="13"/>
      <c r="I23" s="13"/>
      <c r="J23" s="13"/>
      <c r="K23" s="13">
        <f>ROUND(F23*공량설정_일위대가!B14/100, 공량설정_일위대가!C17)</f>
        <v>0.22</v>
      </c>
      <c r="L23" s="12" t="s">
        <v>47</v>
      </c>
      <c r="M23" s="13"/>
      <c r="N23" s="13"/>
      <c r="O23" s="13" t="s">
        <v>321</v>
      </c>
      <c r="P23" s="12" t="s">
        <v>47</v>
      </c>
      <c r="Q23" s="1" t="s">
        <v>132</v>
      </c>
      <c r="R23" s="1" t="s">
        <v>47</v>
      </c>
      <c r="T23" s="1" t="s">
        <v>291</v>
      </c>
    </row>
  </sheetData>
  <mergeCells count="5">
    <mergeCell ref="A1:P1"/>
    <mergeCell ref="A2:P2"/>
    <mergeCell ref="A4:P4"/>
    <mergeCell ref="A9:P9"/>
    <mergeCell ref="A14:P14"/>
  </mergeCells>
  <phoneticPr fontId="2" type="noConversion"/>
  <pageMargins left="0.78740157480314954" right="0" top="0.39370078740157477" bottom="0.39370078740157477" header="0" footer="0"/>
  <pageSetup paperSize="9" scale="5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G39" sqref="G39"/>
    </sheetView>
  </sheetViews>
  <sheetFormatPr defaultRowHeight="16.5" x14ac:dyDescent="0.3"/>
  <cols>
    <col min="1" max="1" width="40.625" customWidth="1"/>
    <col min="3" max="3" width="15.625" customWidth="1"/>
    <col min="4" max="4" width="24.625" hidden="1" customWidth="1"/>
  </cols>
  <sheetData>
    <row r="1" spans="1:4" x14ac:dyDescent="0.3">
      <c r="A1" t="s">
        <v>322</v>
      </c>
      <c r="B1" t="s">
        <v>323</v>
      </c>
      <c r="C1" t="s">
        <v>324</v>
      </c>
      <c r="D1" t="s">
        <v>12</v>
      </c>
    </row>
    <row r="2" spans="1:4" x14ac:dyDescent="0.3">
      <c r="A2" s="1" t="s">
        <v>48</v>
      </c>
      <c r="B2">
        <v>70</v>
      </c>
      <c r="D2" s="1" t="s">
        <v>49</v>
      </c>
    </row>
    <row r="3" spans="1:4" x14ac:dyDescent="0.3">
      <c r="A3" t="s">
        <v>325</v>
      </c>
      <c r="C3">
        <v>2</v>
      </c>
      <c r="D3" s="1" t="s">
        <v>157</v>
      </c>
    </row>
    <row r="4" spans="1:4" x14ac:dyDescent="0.3">
      <c r="A4" t="s">
        <v>326</v>
      </c>
      <c r="C4">
        <v>2</v>
      </c>
      <c r="D4" s="1" t="s">
        <v>160</v>
      </c>
    </row>
    <row r="5" spans="1:4" x14ac:dyDescent="0.3">
      <c r="A5" t="s">
        <v>327</v>
      </c>
      <c r="C5">
        <v>2</v>
      </c>
      <c r="D5" s="1" t="s">
        <v>163</v>
      </c>
    </row>
    <row r="6" spans="1:4" x14ac:dyDescent="0.3">
      <c r="A6" t="s">
        <v>328</v>
      </c>
      <c r="C6">
        <v>1</v>
      </c>
      <c r="D6" s="1" t="s">
        <v>166</v>
      </c>
    </row>
    <row r="7" spans="1:4" x14ac:dyDescent="0.3">
      <c r="A7" t="s">
        <v>329</v>
      </c>
      <c r="C7">
        <v>2</v>
      </c>
      <c r="D7" s="1" t="s">
        <v>169</v>
      </c>
    </row>
    <row r="8" spans="1:4" x14ac:dyDescent="0.3">
      <c r="A8" t="s">
        <v>330</v>
      </c>
      <c r="C8">
        <v>2</v>
      </c>
      <c r="D8" s="1" t="s">
        <v>172</v>
      </c>
    </row>
    <row r="9" spans="1:4" x14ac:dyDescent="0.3">
      <c r="A9" t="s">
        <v>331</v>
      </c>
      <c r="C9">
        <v>2</v>
      </c>
      <c r="D9" s="1" t="s">
        <v>175</v>
      </c>
    </row>
    <row r="10" spans="1:4" x14ac:dyDescent="0.3">
      <c r="A10" t="s">
        <v>332</v>
      </c>
      <c r="C10">
        <v>2</v>
      </c>
      <c r="D10" s="1" t="s">
        <v>179</v>
      </c>
    </row>
    <row r="11" spans="1:4" x14ac:dyDescent="0.3">
      <c r="A11" s="1" t="s">
        <v>186</v>
      </c>
      <c r="B11">
        <v>100</v>
      </c>
      <c r="D11" s="1" t="s">
        <v>187</v>
      </c>
    </row>
    <row r="12" spans="1:4" x14ac:dyDescent="0.3">
      <c r="A12" s="1" t="s">
        <v>200</v>
      </c>
      <c r="B12">
        <v>100</v>
      </c>
      <c r="D12" s="1" t="s">
        <v>201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workbookViewId="0">
      <selection activeCell="A10" sqref="A10"/>
    </sheetView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x14ac:dyDescent="0.3">
      <c r="A1" t="s">
        <v>257</v>
      </c>
      <c r="B1" t="s">
        <v>323</v>
      </c>
      <c r="C1" t="s">
        <v>324</v>
      </c>
      <c r="D1" t="s">
        <v>346</v>
      </c>
    </row>
    <row r="2" spans="1:4" x14ac:dyDescent="0.3">
      <c r="A2" s="1" t="s">
        <v>347</v>
      </c>
      <c r="B2">
        <v>70</v>
      </c>
      <c r="D2" s="1" t="s">
        <v>108</v>
      </c>
    </row>
    <row r="3" spans="1:4" x14ac:dyDescent="0.3">
      <c r="A3" s="1" t="s">
        <v>348</v>
      </c>
      <c r="B3">
        <v>70</v>
      </c>
      <c r="D3" s="1" t="s">
        <v>112</v>
      </c>
    </row>
    <row r="4" spans="1:4" x14ac:dyDescent="0.3">
      <c r="A4" s="1" t="s">
        <v>349</v>
      </c>
      <c r="B4">
        <v>70</v>
      </c>
      <c r="D4" s="1" t="s">
        <v>117</v>
      </c>
    </row>
    <row r="5" spans="1:4" x14ac:dyDescent="0.3">
      <c r="A5" t="s">
        <v>325</v>
      </c>
      <c r="C5">
        <v>2</v>
      </c>
      <c r="D5" s="1" t="s">
        <v>263</v>
      </c>
    </row>
    <row r="6" spans="1:4" x14ac:dyDescent="0.3">
      <c r="A6" t="s">
        <v>330</v>
      </c>
      <c r="C6">
        <v>2</v>
      </c>
      <c r="D6" s="1" t="s">
        <v>264</v>
      </c>
    </row>
    <row r="7" spans="1:4" x14ac:dyDescent="0.3">
      <c r="A7" s="1" t="s">
        <v>350</v>
      </c>
      <c r="B7">
        <v>70</v>
      </c>
      <c r="D7" s="1" t="s">
        <v>120</v>
      </c>
    </row>
    <row r="8" spans="1:4" x14ac:dyDescent="0.3">
      <c r="A8" t="s">
        <v>325</v>
      </c>
      <c r="C8">
        <v>2</v>
      </c>
      <c r="D8" s="1" t="s">
        <v>268</v>
      </c>
    </row>
    <row r="9" spans="1:4" x14ac:dyDescent="0.3">
      <c r="A9" t="s">
        <v>330</v>
      </c>
      <c r="C9">
        <v>2</v>
      </c>
      <c r="D9" s="1" t="s">
        <v>269</v>
      </c>
    </row>
    <row r="10" spans="1:4" x14ac:dyDescent="0.3">
      <c r="A10" s="1" t="s">
        <v>351</v>
      </c>
      <c r="B10">
        <v>70</v>
      </c>
      <c r="D10" s="1" t="s">
        <v>124</v>
      </c>
    </row>
    <row r="11" spans="1:4" x14ac:dyDescent="0.3">
      <c r="A11" t="s">
        <v>352</v>
      </c>
      <c r="C11">
        <v>2</v>
      </c>
      <c r="D11" s="1" t="s">
        <v>273</v>
      </c>
    </row>
    <row r="12" spans="1:4" x14ac:dyDescent="0.3">
      <c r="A12" t="s">
        <v>325</v>
      </c>
      <c r="C12">
        <v>2</v>
      </c>
      <c r="D12" s="1" t="s">
        <v>274</v>
      </c>
    </row>
    <row r="13" spans="1:4" x14ac:dyDescent="0.3">
      <c r="A13" s="1" t="s">
        <v>353</v>
      </c>
      <c r="B13">
        <v>70</v>
      </c>
      <c r="D13" s="1" t="s">
        <v>128</v>
      </c>
    </row>
    <row r="14" spans="1:4" x14ac:dyDescent="0.3">
      <c r="A14" s="1" t="s">
        <v>354</v>
      </c>
      <c r="B14">
        <v>70</v>
      </c>
      <c r="D14" s="1" t="s">
        <v>132</v>
      </c>
    </row>
    <row r="15" spans="1:4" x14ac:dyDescent="0.3">
      <c r="A15" t="s">
        <v>325</v>
      </c>
      <c r="C15">
        <v>2</v>
      </c>
      <c r="D15" s="1" t="s">
        <v>289</v>
      </c>
    </row>
    <row r="16" spans="1:4" x14ac:dyDescent="0.3">
      <c r="A16" t="s">
        <v>352</v>
      </c>
      <c r="C16">
        <v>2</v>
      </c>
      <c r="D16" s="1" t="s">
        <v>290</v>
      </c>
    </row>
    <row r="17" spans="1:4" x14ac:dyDescent="0.3">
      <c r="A17" t="s">
        <v>330</v>
      </c>
      <c r="C17">
        <v>2</v>
      </c>
      <c r="D17" s="1" t="s">
        <v>291</v>
      </c>
    </row>
    <row r="18" spans="1:4" x14ac:dyDescent="0.3">
      <c r="A18" s="1" t="s">
        <v>355</v>
      </c>
      <c r="B18">
        <v>100</v>
      </c>
      <c r="D18" s="1" t="s">
        <v>292</v>
      </c>
    </row>
    <row r="19" spans="1:4" x14ac:dyDescent="0.3">
      <c r="A19" t="s">
        <v>356</v>
      </c>
      <c r="C19">
        <v>0</v>
      </c>
      <c r="D19" s="1" t="s">
        <v>294</v>
      </c>
    </row>
    <row r="20" spans="1:4" x14ac:dyDescent="0.3">
      <c r="A20" s="1" t="s">
        <v>357</v>
      </c>
      <c r="B20">
        <v>100</v>
      </c>
      <c r="D20" s="1" t="s">
        <v>295</v>
      </c>
    </row>
    <row r="21" spans="1:4" x14ac:dyDescent="0.3">
      <c r="A21" t="s">
        <v>358</v>
      </c>
      <c r="C21">
        <v>0</v>
      </c>
      <c r="D21" s="1" t="s">
        <v>296</v>
      </c>
    </row>
    <row r="22" spans="1:4" x14ac:dyDescent="0.3">
      <c r="A22" s="1" t="s">
        <v>359</v>
      </c>
      <c r="B22">
        <v>100</v>
      </c>
      <c r="D22" s="1" t="s">
        <v>270</v>
      </c>
    </row>
    <row r="23" spans="1:4" x14ac:dyDescent="0.3">
      <c r="A23" s="1" t="s">
        <v>360</v>
      </c>
      <c r="B23">
        <v>100</v>
      </c>
      <c r="D23" s="1" t="s">
        <v>297</v>
      </c>
    </row>
    <row r="24" spans="1:4" x14ac:dyDescent="0.3">
      <c r="A24" t="s">
        <v>358</v>
      </c>
      <c r="C24">
        <v>0</v>
      </c>
      <c r="D24" s="1" t="s">
        <v>298</v>
      </c>
    </row>
    <row r="25" spans="1:4" x14ac:dyDescent="0.3">
      <c r="A25" s="1" t="s">
        <v>361</v>
      </c>
      <c r="B25">
        <v>100</v>
      </c>
      <c r="D25" s="1" t="s">
        <v>299</v>
      </c>
    </row>
    <row r="26" spans="1:4" x14ac:dyDescent="0.3">
      <c r="A26" s="1" t="s">
        <v>362</v>
      </c>
      <c r="B26">
        <v>100</v>
      </c>
      <c r="D26" s="1" t="s">
        <v>300</v>
      </c>
    </row>
    <row r="27" spans="1:4" x14ac:dyDescent="0.3">
      <c r="A27" s="1" t="s">
        <v>363</v>
      </c>
      <c r="B27">
        <v>100</v>
      </c>
      <c r="D27" s="1" t="s">
        <v>301</v>
      </c>
    </row>
    <row r="28" spans="1:4" x14ac:dyDescent="0.3">
      <c r="A28" t="s">
        <v>356</v>
      </c>
      <c r="C28">
        <v>0</v>
      </c>
      <c r="D28" s="1" t="s">
        <v>302</v>
      </c>
    </row>
    <row r="29" spans="1:4" x14ac:dyDescent="0.3">
      <c r="A29" s="1" t="s">
        <v>364</v>
      </c>
      <c r="B29">
        <v>100</v>
      </c>
      <c r="D29" s="1" t="s">
        <v>303</v>
      </c>
    </row>
    <row r="30" spans="1:4" x14ac:dyDescent="0.3">
      <c r="A30" t="s">
        <v>356</v>
      </c>
      <c r="C30">
        <v>0</v>
      </c>
      <c r="D30" s="1" t="s">
        <v>304</v>
      </c>
    </row>
    <row r="31" spans="1:4" x14ac:dyDescent="0.3">
      <c r="A31" s="1" t="s">
        <v>365</v>
      </c>
      <c r="B31">
        <v>100</v>
      </c>
      <c r="D31" s="1" t="s">
        <v>305</v>
      </c>
    </row>
    <row r="32" spans="1:4" x14ac:dyDescent="0.3">
      <c r="A32" t="s">
        <v>358</v>
      </c>
      <c r="C32">
        <v>0</v>
      </c>
      <c r="D32" s="1" t="s">
        <v>306</v>
      </c>
    </row>
    <row r="33" spans="1:4" x14ac:dyDescent="0.3">
      <c r="A33" s="1" t="s">
        <v>366</v>
      </c>
      <c r="B33">
        <v>100</v>
      </c>
      <c r="D33" s="1" t="s">
        <v>307</v>
      </c>
    </row>
    <row r="34" spans="1:4" x14ac:dyDescent="0.3">
      <c r="A34" t="s">
        <v>358</v>
      </c>
      <c r="C34">
        <v>0</v>
      </c>
      <c r="D34" s="1" t="s">
        <v>308</v>
      </c>
    </row>
    <row r="35" spans="1:4" x14ac:dyDescent="0.3">
      <c r="A35" s="1" t="s">
        <v>367</v>
      </c>
      <c r="B35">
        <v>100</v>
      </c>
      <c r="D35" s="1" t="s">
        <v>309</v>
      </c>
    </row>
    <row r="36" spans="1:4" x14ac:dyDescent="0.3">
      <c r="A36" t="s">
        <v>368</v>
      </c>
      <c r="C36">
        <v>0</v>
      </c>
      <c r="D36" s="1" t="s">
        <v>310</v>
      </c>
    </row>
    <row r="37" spans="1:4" x14ac:dyDescent="0.3">
      <c r="A37" s="1" t="s">
        <v>369</v>
      </c>
      <c r="B37">
        <v>100</v>
      </c>
      <c r="D37" s="1" t="s">
        <v>311</v>
      </c>
    </row>
    <row r="38" spans="1:4" x14ac:dyDescent="0.3">
      <c r="A38" t="s">
        <v>358</v>
      </c>
      <c r="C38">
        <v>0</v>
      </c>
      <c r="D38" s="1" t="s">
        <v>312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workbookViewId="0"/>
  </sheetViews>
  <sheetFormatPr defaultRowHeight="16.5" x14ac:dyDescent="0.3"/>
  <sheetData>
    <row r="1" spans="1:7" x14ac:dyDescent="0.3">
      <c r="A1" t="s">
        <v>386</v>
      </c>
    </row>
    <row r="2" spans="1:7" x14ac:dyDescent="0.3">
      <c r="A2" s="1" t="s">
        <v>387</v>
      </c>
      <c r="B2" t="s">
        <v>388</v>
      </c>
      <c r="C2" s="1" t="s">
        <v>389</v>
      </c>
    </row>
    <row r="3" spans="1:7" x14ac:dyDescent="0.3">
      <c r="A3" s="1" t="s">
        <v>390</v>
      </c>
      <c r="B3" t="s">
        <v>391</v>
      </c>
    </row>
    <row r="4" spans="1:7" x14ac:dyDescent="0.3">
      <c r="A4" s="1" t="s">
        <v>392</v>
      </c>
      <c r="B4">
        <v>5</v>
      </c>
    </row>
    <row r="5" spans="1:7" x14ac:dyDescent="0.3">
      <c r="A5" s="1" t="s">
        <v>393</v>
      </c>
      <c r="B5">
        <v>5</v>
      </c>
    </row>
    <row r="6" spans="1:7" x14ac:dyDescent="0.3">
      <c r="A6" s="1" t="s">
        <v>394</v>
      </c>
      <c r="B6" t="s">
        <v>395</v>
      </c>
    </row>
    <row r="7" spans="1:7" x14ac:dyDescent="0.3">
      <c r="A7" s="1" t="s">
        <v>396</v>
      </c>
      <c r="B7" t="s">
        <v>318</v>
      </c>
      <c r="C7">
        <v>1</v>
      </c>
    </row>
    <row r="8" spans="1:7" x14ac:dyDescent="0.3">
      <c r="A8" s="1" t="s">
        <v>397</v>
      </c>
      <c r="B8" t="s">
        <v>318</v>
      </c>
      <c r="C8">
        <v>2</v>
      </c>
    </row>
    <row r="9" spans="1:7" x14ac:dyDescent="0.3">
      <c r="A9" s="1" t="s">
        <v>398</v>
      </c>
      <c r="B9" t="s">
        <v>313</v>
      </c>
      <c r="C9" t="s">
        <v>314</v>
      </c>
      <c r="D9" t="s">
        <v>315</v>
      </c>
      <c r="E9" t="s">
        <v>316</v>
      </c>
      <c r="F9" t="s">
        <v>317</v>
      </c>
      <c r="G9" t="s">
        <v>399</v>
      </c>
    </row>
    <row r="10" spans="1:7" x14ac:dyDescent="0.3">
      <c r="A10" s="1" t="s">
        <v>400</v>
      </c>
      <c r="B10">
        <v>1088</v>
      </c>
      <c r="C10">
        <v>0</v>
      </c>
      <c r="D10">
        <v>0</v>
      </c>
    </row>
    <row r="11" spans="1:7" x14ac:dyDescent="0.3">
      <c r="A11" s="1" t="s">
        <v>401</v>
      </c>
      <c r="B11" t="s">
        <v>402</v>
      </c>
      <c r="C11">
        <v>4</v>
      </c>
    </row>
    <row r="12" spans="1:7" x14ac:dyDescent="0.3">
      <c r="A12" s="1" t="s">
        <v>403</v>
      </c>
      <c r="B12" t="s">
        <v>402</v>
      </c>
      <c r="C12">
        <v>4</v>
      </c>
    </row>
    <row r="13" spans="1:7" x14ac:dyDescent="0.3">
      <c r="A13" s="1" t="s">
        <v>404</v>
      </c>
      <c r="B13" t="s">
        <v>402</v>
      </c>
      <c r="C13">
        <v>3</v>
      </c>
    </row>
    <row r="14" spans="1:7" x14ac:dyDescent="0.3">
      <c r="A14" s="1" t="s">
        <v>405</v>
      </c>
      <c r="B14" t="s">
        <v>318</v>
      </c>
      <c r="C14">
        <v>5</v>
      </c>
    </row>
    <row r="15" spans="1:7" x14ac:dyDescent="0.3">
      <c r="A15" s="1" t="s">
        <v>406</v>
      </c>
      <c r="B15" t="s">
        <v>293</v>
      </c>
      <c r="C15" t="s">
        <v>407</v>
      </c>
      <c r="D15" t="s">
        <v>407</v>
      </c>
      <c r="E15" t="s">
        <v>407</v>
      </c>
      <c r="F15">
        <v>1</v>
      </c>
    </row>
    <row r="16" spans="1:7" x14ac:dyDescent="0.3">
      <c r="A16" s="1" t="s">
        <v>408</v>
      </c>
      <c r="B16">
        <v>1.1100000000000001</v>
      </c>
      <c r="C16">
        <v>1.1200000000000001</v>
      </c>
    </row>
    <row r="17" spans="1:13" x14ac:dyDescent="0.3">
      <c r="A17" s="1" t="s">
        <v>409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410</v>
      </c>
      <c r="B18">
        <v>1.25</v>
      </c>
      <c r="C18">
        <v>1.071</v>
      </c>
    </row>
    <row r="19" spans="1:13" x14ac:dyDescent="0.3">
      <c r="A19" s="1" t="s">
        <v>411</v>
      </c>
    </row>
    <row r="20" spans="1:13" x14ac:dyDescent="0.3">
      <c r="A20" s="1" t="s">
        <v>412</v>
      </c>
      <c r="B20" s="1" t="s">
        <v>318</v>
      </c>
      <c r="C20">
        <v>1</v>
      </c>
    </row>
    <row r="21" spans="1:13" x14ac:dyDescent="0.3">
      <c r="A21" t="s">
        <v>413</v>
      </c>
      <c r="B21" t="s">
        <v>414</v>
      </c>
      <c r="C21" t="s">
        <v>415</v>
      </c>
    </row>
    <row r="22" spans="1:13" x14ac:dyDescent="0.3">
      <c r="A22">
        <v>1</v>
      </c>
      <c r="B22" s="1" t="s">
        <v>416</v>
      </c>
      <c r="C22" s="1" t="s">
        <v>381</v>
      </c>
    </row>
    <row r="23" spans="1:13" x14ac:dyDescent="0.3">
      <c r="A23">
        <v>2</v>
      </c>
      <c r="B23" s="1" t="s">
        <v>417</v>
      </c>
      <c r="C23" s="1" t="s">
        <v>418</v>
      </c>
    </row>
    <row r="24" spans="1:13" x14ac:dyDescent="0.3">
      <c r="A24">
        <v>3</v>
      </c>
      <c r="B24" s="1" t="s">
        <v>385</v>
      </c>
      <c r="C24" s="1" t="s">
        <v>384</v>
      </c>
    </row>
    <row r="25" spans="1:13" x14ac:dyDescent="0.3">
      <c r="A25">
        <v>4</v>
      </c>
      <c r="B25" s="1" t="s">
        <v>419</v>
      </c>
      <c r="C25" s="1" t="s">
        <v>420</v>
      </c>
    </row>
    <row r="26" spans="1:13" x14ac:dyDescent="0.3">
      <c r="A26">
        <v>5</v>
      </c>
      <c r="B26" s="1" t="s">
        <v>421</v>
      </c>
      <c r="C26" s="1" t="s">
        <v>47</v>
      </c>
    </row>
    <row r="27" spans="1:13" x14ac:dyDescent="0.3">
      <c r="A27">
        <v>6</v>
      </c>
      <c r="B27" s="1" t="s">
        <v>422</v>
      </c>
      <c r="C27" s="1" t="s">
        <v>47</v>
      </c>
    </row>
    <row r="28" spans="1:13" x14ac:dyDescent="0.3">
      <c r="A28">
        <v>7</v>
      </c>
      <c r="B28" s="1" t="s">
        <v>383</v>
      </c>
      <c r="C28" s="1" t="s">
        <v>382</v>
      </c>
    </row>
    <row r="29" spans="1:13" x14ac:dyDescent="0.3">
      <c r="A29">
        <v>8</v>
      </c>
      <c r="B29" s="1" t="s">
        <v>422</v>
      </c>
      <c r="C29" s="1" t="s">
        <v>47</v>
      </c>
    </row>
    <row r="30" spans="1:13" x14ac:dyDescent="0.3">
      <c r="A30">
        <v>9</v>
      </c>
      <c r="B30" s="1" t="s">
        <v>422</v>
      </c>
      <c r="C30" s="1" t="s">
        <v>47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물량내역서</vt:lpstr>
      <vt:lpstr>공량산출근거서_일위대가</vt:lpstr>
      <vt:lpstr>공량설정</vt:lpstr>
      <vt:lpstr>공량설정_일위대가</vt:lpstr>
      <vt:lpstr> 공사설정 </vt:lpstr>
      <vt:lpstr>공량산출근거서_일위대가!Print_Area</vt:lpstr>
      <vt:lpstr>물량내역서!Print_Area</vt:lpstr>
      <vt:lpstr>공량산출근거서_일위대가!Print_Titles</vt:lpstr>
      <vt:lpstr>물량내역서!Print_Titles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김경식</dc:creator>
  <cp:lastModifiedBy>user</cp:lastModifiedBy>
  <cp:lastPrinted>2021-06-22T01:45:35Z</cp:lastPrinted>
  <dcterms:created xsi:type="dcterms:W3CDTF">2021-04-20T05:16:26Z</dcterms:created>
  <dcterms:modified xsi:type="dcterms:W3CDTF">2021-07-22T01:02:46Z</dcterms:modified>
</cp:coreProperties>
</file>